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910" activeTab="2"/>
  </bookViews>
  <sheets>
    <sheet name="Список" sheetId="1" r:id="rId1"/>
    <sheet name="701" sheetId="2" r:id="rId2"/>
    <sheet name="703" sheetId="3" r:id="rId3"/>
    <sheet name="704" sheetId="4" r:id="rId4"/>
    <sheet name="705" sheetId="5" r:id="rId5"/>
    <sheet name="707" sheetId="6" r:id="rId6"/>
  </sheets>
  <definedNames/>
  <calcPr fullCalcOnLoad="1"/>
</workbook>
</file>

<file path=xl/sharedStrings.xml><?xml version="1.0" encoding="utf-8"?>
<sst xmlns="http://schemas.openxmlformats.org/spreadsheetml/2006/main" count="367" uniqueCount="71">
  <si>
    <t>еж</t>
  </si>
  <si>
    <t>Перевозчик</t>
  </si>
  <si>
    <t>Дата введения</t>
  </si>
  <si>
    <t>№ рейса</t>
  </si>
  <si>
    <t>№ маршрута</t>
  </si>
  <si>
    <t>№ графика</t>
  </si>
  <si>
    <t>Дни следования</t>
  </si>
  <si>
    <t>населенный пункт</t>
  </si>
  <si>
    <t>остановка</t>
  </si>
  <si>
    <t>время следования</t>
  </si>
  <si>
    <t>АС</t>
  </si>
  <si>
    <t>АВ</t>
  </si>
  <si>
    <t xml:space="preserve">Информация актуализирована по состоянию на </t>
  </si>
  <si>
    <t>Владивосток</t>
  </si>
  <si>
    <t>Уссурийск</t>
  </si>
  <si>
    <t>Сибирцево</t>
  </si>
  <si>
    <t>Черниговка</t>
  </si>
  <si>
    <t>Малые Ключи</t>
  </si>
  <si>
    <t>Кировский</t>
  </si>
  <si>
    <t>Горные Ключи</t>
  </si>
  <si>
    <t>Дальнереченск</t>
  </si>
  <si>
    <t>Лучегорск</t>
  </si>
  <si>
    <t>Бикин</t>
  </si>
  <si>
    <t>Вяземский</t>
  </si>
  <si>
    <t>Хабаровск</t>
  </si>
  <si>
    <t>закусочная</t>
  </si>
  <si>
    <t>ЖдВ</t>
  </si>
  <si>
    <t>ост. "Переезд"</t>
  </si>
  <si>
    <t>ООО "РосТранс-Приморье"</t>
  </si>
  <si>
    <t>Прямое направление Владивосток - Хабаровск</t>
  </si>
  <si>
    <t>Обратное направление Хабаровск - Владивосток</t>
  </si>
  <si>
    <t>Прямое направление Дальнегорск - Хабаровск</t>
  </si>
  <si>
    <t>Обратное направление Хабаровск - Дальнегорск</t>
  </si>
  <si>
    <t>Дальнегорск</t>
  </si>
  <si>
    <t>Кавалерово</t>
  </si>
  <si>
    <t>Новочугуевка</t>
  </si>
  <si>
    <t>Яковлевка</t>
  </si>
  <si>
    <t>ООО "Дальнегорское АТП"</t>
  </si>
  <si>
    <t>ООО "Фурман" / ООО "Вираж"</t>
  </si>
  <si>
    <t>Лесозаводск</t>
  </si>
  <si>
    <t>ЖдВ ст. Ружино</t>
  </si>
  <si>
    <t>Арсеньев</t>
  </si>
  <si>
    <t>Прямое направление Арсеньев - Хабаровск</t>
  </si>
  <si>
    <t>Обратное направление Хабаровск - Арсеньев</t>
  </si>
  <si>
    <t>Новопокровка</t>
  </si>
  <si>
    <t>Прямое направление Новопокровка - Хабаровск</t>
  </si>
  <si>
    <t>Обратное направление Хабаровск - Новопокровка</t>
  </si>
  <si>
    <t>ООО "ДальнереченскАвтоТранс"</t>
  </si>
  <si>
    <t>Губерово</t>
  </si>
  <si>
    <t>Переяславка</t>
  </si>
  <si>
    <t>Вострецово</t>
  </si>
  <si>
    <t>Рощино</t>
  </si>
  <si>
    <t>Автоб. ост.</t>
  </si>
  <si>
    <t>Прямое направление Вострецово - Хабаровск</t>
  </si>
  <si>
    <t>Обратное направление Хабаровск - Вострецово</t>
  </si>
  <si>
    <t>Автобусные маршруты межкраевого сообщения</t>
  </si>
  <si>
    <t>Наименование маршрута</t>
  </si>
  <si>
    <t xml:space="preserve">Владивосток – Хабаровск </t>
  </si>
  <si>
    <t>график здесь</t>
  </si>
  <si>
    <t>Дальнереченск – Хабаровск</t>
  </si>
  <si>
    <t>обслуживание прекращено с 2008 года</t>
  </si>
  <si>
    <t>Новопокровка – Хабаровск</t>
  </si>
  <si>
    <t>Дальнегорск – Хабаровск</t>
  </si>
  <si>
    <t>Вострецово – Хабаровск</t>
  </si>
  <si>
    <t>маршрута нет</t>
  </si>
  <si>
    <t>Арсеньев – Хабаровск</t>
  </si>
  <si>
    <t>ООО "Приморье-Арсеньев-3"</t>
  </si>
  <si>
    <t>ООО "Вираж"</t>
  </si>
  <si>
    <t>через день</t>
  </si>
  <si>
    <t>© AlexeyVVO, 2007-2009. Использование материалов и фотографий без разрешения автора запрещено</t>
  </si>
  <si>
    <r>
      <rPr>
        <i/>
        <u val="single"/>
        <sz val="8"/>
        <rFont val="Arial Cyr"/>
        <family val="0"/>
      </rPr>
      <t>Примечание:</t>
    </r>
    <r>
      <rPr>
        <i/>
        <sz val="8"/>
        <rFont val="Arial Cyr"/>
        <family val="0"/>
      </rPr>
      <t xml:space="preserve"> заезд автобусов, следующих графиком №2, в г. Лесозаводск и с. Яковлевка, осуществляется только при наличии пассажиров, следующих до этих населенных пунктов. Время прохождения промежуточных пунктов ориентировочное в силу большой протяженности маршрута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</si>
</sst>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sz val="7"/>
      <name val="Arial Cyr"/>
      <family val="0"/>
    </font>
    <font>
      <sz val="8"/>
      <name val="Symbol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8"/>
      <name val="Arial Cyr"/>
      <family val="0"/>
    </font>
    <font>
      <i/>
      <sz val="8"/>
      <name val="Arial Cyr"/>
      <family val="0"/>
    </font>
    <font>
      <i/>
      <u val="single"/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 Cyr"/>
      <family val="0"/>
    </font>
    <font>
      <sz val="10"/>
      <color indexed="40"/>
      <name val="Arial"/>
      <family val="2"/>
    </font>
    <font>
      <sz val="10"/>
      <color indexed="40"/>
      <name val="Arial Cyr"/>
      <family val="0"/>
    </font>
    <font>
      <sz val="8"/>
      <color indexed="10"/>
      <name val="Arial Cyr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FF0000"/>
      <name val="Arial Cyr"/>
      <family val="0"/>
    </font>
    <font>
      <sz val="10"/>
      <color rgb="FF00B0F0"/>
      <name val="Arial"/>
      <family val="2"/>
    </font>
    <font>
      <sz val="10"/>
      <color rgb="FF00B0F0"/>
      <name val="Arial Cyr"/>
      <family val="0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20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42" applyFont="1" applyBorder="1" applyAlignment="1" applyProtection="1">
      <alignment horizontal="center" vertical="center" wrapText="1"/>
      <protection/>
    </xf>
    <xf numFmtId="17" fontId="7" fillId="0" borderId="14" xfId="42" applyNumberFormat="1" applyFont="1" applyBorder="1" applyAlignment="1" applyProtection="1">
      <alignment horizontal="center" vertical="center"/>
      <protection/>
    </xf>
    <xf numFmtId="0" fontId="5" fillId="0" borderId="14" xfId="42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15" xfId="0" applyNumberFormat="1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/>
    </xf>
    <xf numFmtId="20" fontId="2" fillId="0" borderId="17" xfId="0" applyNumberFormat="1" applyFont="1" applyBorder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0" fontId="2" fillId="33" borderId="12" xfId="0" applyNumberFormat="1" applyFont="1" applyFill="1" applyBorder="1" applyAlignment="1">
      <alignment horizontal="center" vertical="center"/>
    </xf>
    <xf numFmtId="20" fontId="2" fillId="34" borderId="15" xfId="0" applyNumberFormat="1" applyFont="1" applyFill="1" applyBorder="1" applyAlignment="1">
      <alignment horizontal="center" vertical="center"/>
    </xf>
    <xf numFmtId="20" fontId="2" fillId="34" borderId="12" xfId="0" applyNumberFormat="1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0" fillId="0" borderId="13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3" fillId="0" borderId="20" xfId="42" applyBorder="1" applyAlignment="1" applyProtection="1">
      <alignment horizontal="left" vertical="center" wrapText="1"/>
      <protection/>
    </xf>
    <xf numFmtId="0" fontId="53" fillId="0" borderId="13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20" fontId="2" fillId="33" borderId="16" xfId="0" applyNumberFormat="1" applyFont="1" applyFill="1" applyBorder="1" applyAlignment="1">
      <alignment horizontal="center" vertical="center"/>
    </xf>
    <xf numFmtId="20" fontId="2" fillId="33" borderId="16" xfId="0" applyNumberFormat="1" applyFont="1" applyFill="1" applyBorder="1" applyAlignment="1">
      <alignment horizontal="center"/>
    </xf>
    <xf numFmtId="20" fontId="2" fillId="34" borderId="16" xfId="0" applyNumberFormat="1" applyFont="1" applyFill="1" applyBorder="1" applyAlignment="1">
      <alignment horizontal="center"/>
    </xf>
    <xf numFmtId="20" fontId="55" fillId="0" borderId="16" xfId="0" applyNumberFormat="1" applyFont="1" applyBorder="1" applyAlignment="1">
      <alignment horizontal="center"/>
    </xf>
    <xf numFmtId="20" fontId="55" fillId="0" borderId="12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1" fillId="0" borderId="0" xfId="42" applyFont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/>
      <protection/>
    </xf>
    <xf numFmtId="0" fontId="5" fillId="0" borderId="27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0" sqref="C10"/>
    </sheetView>
  </sheetViews>
  <sheetFormatPr defaultColWidth="18.00390625" defaultRowHeight="12.75"/>
  <cols>
    <col min="1" max="1" width="12.125" style="35" bestFit="1" customWidth="1"/>
    <col min="2" max="2" width="25.75390625" style="35" bestFit="1" customWidth="1"/>
    <col min="3" max="3" width="36.00390625" style="35" customWidth="1"/>
    <col min="4" max="16384" width="18.00390625" style="35" customWidth="1"/>
  </cols>
  <sheetData>
    <row r="1" spans="1:3" ht="12.75">
      <c r="A1" s="54" t="s">
        <v>55</v>
      </c>
      <c r="B1" s="54"/>
      <c r="C1" s="54"/>
    </row>
    <row r="2" ht="13.5" thickBot="1"/>
    <row r="3" spans="1:3" ht="13.5" thickBot="1">
      <c r="A3" s="36" t="s">
        <v>4</v>
      </c>
      <c r="B3" s="37" t="s">
        <v>56</v>
      </c>
      <c r="C3" s="37"/>
    </row>
    <row r="4" spans="1:3" ht="13.5" thickBot="1">
      <c r="A4" s="38">
        <v>701</v>
      </c>
      <c r="B4" s="39" t="s">
        <v>57</v>
      </c>
      <c r="C4" s="44" t="s">
        <v>58</v>
      </c>
    </row>
    <row r="5" spans="1:3" s="43" customFormat="1" ht="13.5" thickBot="1">
      <c r="A5" s="42">
        <v>702</v>
      </c>
      <c r="B5" s="40" t="s">
        <v>59</v>
      </c>
      <c r="C5" s="40" t="s">
        <v>60</v>
      </c>
    </row>
    <row r="6" spans="1:3" ht="13.5" thickBot="1">
      <c r="A6" s="38">
        <v>703</v>
      </c>
      <c r="B6" s="39" t="s">
        <v>61</v>
      </c>
      <c r="C6" s="44" t="s">
        <v>58</v>
      </c>
    </row>
    <row r="7" spans="1:3" ht="13.5" thickBot="1">
      <c r="A7" s="38">
        <v>704</v>
      </c>
      <c r="B7" s="39" t="s">
        <v>62</v>
      </c>
      <c r="C7" s="44" t="s">
        <v>58</v>
      </c>
    </row>
    <row r="8" spans="1:3" ht="13.5" thickBot="1">
      <c r="A8" s="38">
        <v>705</v>
      </c>
      <c r="B8" s="39" t="s">
        <v>63</v>
      </c>
      <c r="C8" s="44" t="s">
        <v>58</v>
      </c>
    </row>
    <row r="9" spans="1:3" s="47" customFormat="1" ht="13.5" thickBot="1">
      <c r="A9" s="45">
        <v>706</v>
      </c>
      <c r="B9" s="46" t="s">
        <v>64</v>
      </c>
      <c r="C9" s="46"/>
    </row>
    <row r="10" spans="1:3" ht="13.5" thickBot="1">
      <c r="A10" s="38">
        <v>707</v>
      </c>
      <c r="B10" s="39" t="s">
        <v>65</v>
      </c>
      <c r="C10" s="44" t="s">
        <v>58</v>
      </c>
    </row>
    <row r="11" ht="12.75">
      <c r="A11" s="41"/>
    </row>
  </sheetData>
  <sheetProtection/>
  <mergeCells count="1">
    <mergeCell ref="A1:C1"/>
  </mergeCells>
  <hyperlinks>
    <hyperlink ref="C4" location="'701'!A1" display="график здесь"/>
    <hyperlink ref="C6" location="'703'!A1" display="график здесь"/>
    <hyperlink ref="C7" location="'704'!A1" display="график здесь"/>
    <hyperlink ref="C8" location="'705'!A1" display="график здесь"/>
    <hyperlink ref="C10" location="'707'!A1" display="график зде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3">
      <selection activeCell="A1" sqref="A1:C1"/>
    </sheetView>
  </sheetViews>
  <sheetFormatPr defaultColWidth="12.00390625" defaultRowHeight="12.75"/>
  <cols>
    <col min="1" max="1" width="25.625" style="2" bestFit="1" customWidth="1"/>
    <col min="2" max="2" width="12.75390625" style="2" bestFit="1" customWidth="1"/>
    <col min="3" max="3" width="23.00390625" style="12" bestFit="1" customWidth="1"/>
    <col min="4" max="4" width="8.75390625" style="2" bestFit="1" customWidth="1"/>
    <col min="5" max="5" width="4.875" style="2" bestFit="1" customWidth="1"/>
    <col min="6" max="6" width="5.125" style="2" bestFit="1" customWidth="1"/>
    <col min="7" max="7" width="4.875" style="2" bestFit="1" customWidth="1"/>
    <col min="8" max="8" width="5.125" style="2" bestFit="1" customWidth="1"/>
    <col min="9" max="16384" width="12.00390625" style="2" customWidth="1"/>
  </cols>
  <sheetData>
    <row r="1" spans="1:6" s="6" customFormat="1" ht="13.5" thickBot="1">
      <c r="A1" s="57" t="s">
        <v>29</v>
      </c>
      <c r="B1" s="58"/>
      <c r="C1" s="59"/>
      <c r="D1" s="5"/>
      <c r="E1" s="5"/>
      <c r="F1" s="5"/>
    </row>
    <row r="2" spans="1:3" s="4" customFormat="1" ht="13.5" thickBot="1">
      <c r="A2" s="60" t="s">
        <v>4</v>
      </c>
      <c r="B2" s="61"/>
      <c r="C2" s="13">
        <v>701</v>
      </c>
    </row>
    <row r="3" spans="1:3" s="3" customFormat="1" ht="12" thickBot="1">
      <c r="A3" s="60" t="s">
        <v>5</v>
      </c>
      <c r="B3" s="61"/>
      <c r="C3" s="14">
        <v>1</v>
      </c>
    </row>
    <row r="4" spans="1:7" s="8" customFormat="1" ht="13.5" thickBot="1">
      <c r="A4" s="60" t="s">
        <v>1</v>
      </c>
      <c r="B4" s="61"/>
      <c r="C4" s="15" t="s">
        <v>28</v>
      </c>
      <c r="D4" s="7"/>
      <c r="E4" s="7"/>
      <c r="F4" s="7"/>
      <c r="G4" s="7"/>
    </row>
    <row r="5" spans="1:3" s="8" customFormat="1" ht="12" thickBot="1">
      <c r="A5" s="60" t="s">
        <v>2</v>
      </c>
      <c r="B5" s="61"/>
      <c r="C5" s="16">
        <v>38108</v>
      </c>
    </row>
    <row r="6" spans="1:3" s="3" customFormat="1" ht="12" thickBot="1">
      <c r="A6" s="60" t="s">
        <v>3</v>
      </c>
      <c r="B6" s="61"/>
      <c r="C6" s="17">
        <v>1</v>
      </c>
    </row>
    <row r="7" spans="1:3" s="3" customFormat="1" ht="12" thickBot="1">
      <c r="A7" s="60" t="s">
        <v>6</v>
      </c>
      <c r="B7" s="61"/>
      <c r="C7" s="17" t="s">
        <v>0</v>
      </c>
    </row>
    <row r="8" spans="1:3" s="3" customFormat="1" ht="12" thickBot="1">
      <c r="A8" s="9" t="s">
        <v>7</v>
      </c>
      <c r="B8" s="10" t="s">
        <v>8</v>
      </c>
      <c r="C8" s="17" t="s">
        <v>9</v>
      </c>
    </row>
    <row r="9" spans="1:3" s="1" customFormat="1" ht="11.25">
      <c r="A9" s="62" t="s">
        <v>13</v>
      </c>
      <c r="B9" s="62" t="s">
        <v>11</v>
      </c>
      <c r="C9" s="20">
        <v>0.2847222222222222</v>
      </c>
    </row>
    <row r="10" spans="1:3" s="1" customFormat="1" ht="12" thickBot="1">
      <c r="A10" s="63"/>
      <c r="B10" s="63"/>
      <c r="C10" s="11">
        <v>0.2916666666666667</v>
      </c>
    </row>
    <row r="11" spans="1:3" s="1" customFormat="1" ht="11.25">
      <c r="A11" s="64" t="s">
        <v>14</v>
      </c>
      <c r="B11" s="62" t="s">
        <v>11</v>
      </c>
      <c r="C11" s="21">
        <v>0.3611111111111111</v>
      </c>
    </row>
    <row r="12" spans="1:3" s="1" customFormat="1" ht="12" thickBot="1">
      <c r="A12" s="63"/>
      <c r="B12" s="63"/>
      <c r="C12" s="22">
        <v>0.375</v>
      </c>
    </row>
    <row r="13" spans="1:3" s="1" customFormat="1" ht="11.25">
      <c r="A13" s="64" t="s">
        <v>15</v>
      </c>
      <c r="B13" s="62" t="s">
        <v>10</v>
      </c>
      <c r="C13" s="20">
        <v>0.4298611111111111</v>
      </c>
    </row>
    <row r="14" spans="1:3" s="1" customFormat="1" ht="12" thickBot="1">
      <c r="A14" s="65"/>
      <c r="B14" s="63"/>
      <c r="C14" s="11">
        <v>0.4305555555555556</v>
      </c>
    </row>
    <row r="15" spans="1:3" s="1" customFormat="1" ht="11.25">
      <c r="A15" s="62" t="s">
        <v>16</v>
      </c>
      <c r="B15" s="62" t="s">
        <v>10</v>
      </c>
      <c r="C15" s="21">
        <v>0.4479166666666667</v>
      </c>
    </row>
    <row r="16" spans="1:3" s="1" customFormat="1" ht="12" thickBot="1">
      <c r="A16" s="63"/>
      <c r="B16" s="63"/>
      <c r="C16" s="11">
        <v>0.4513888888888889</v>
      </c>
    </row>
    <row r="17" spans="1:3" s="1" customFormat="1" ht="11.25">
      <c r="A17" s="62" t="s">
        <v>17</v>
      </c>
      <c r="B17" s="62" t="s">
        <v>25</v>
      </c>
      <c r="C17" s="20">
        <v>0.4618055555555556</v>
      </c>
    </row>
    <row r="18" spans="1:3" s="1" customFormat="1" ht="12" thickBot="1">
      <c r="A18" s="63"/>
      <c r="B18" s="63"/>
      <c r="C18" s="11">
        <v>0.4826388888888889</v>
      </c>
    </row>
    <row r="19" spans="1:3" s="1" customFormat="1" ht="11.25">
      <c r="A19" s="62" t="s">
        <v>18</v>
      </c>
      <c r="B19" s="62" t="s">
        <v>10</v>
      </c>
      <c r="C19" s="21">
        <v>0.545138888888889</v>
      </c>
    </row>
    <row r="20" spans="1:3" s="1" customFormat="1" ht="12" thickBot="1">
      <c r="A20" s="63"/>
      <c r="B20" s="63"/>
      <c r="C20" s="22">
        <v>0.548611111111111</v>
      </c>
    </row>
    <row r="21" spans="1:3" s="1" customFormat="1" ht="11.25">
      <c r="A21" s="62" t="s">
        <v>19</v>
      </c>
      <c r="B21" s="62" t="s">
        <v>10</v>
      </c>
      <c r="C21" s="20">
        <v>0.5590277777777778</v>
      </c>
    </row>
    <row r="22" spans="1:3" s="1" customFormat="1" ht="12" thickBot="1">
      <c r="A22" s="63"/>
      <c r="B22" s="63"/>
      <c r="C22" s="11">
        <v>0.5659722222222222</v>
      </c>
    </row>
    <row r="23" spans="1:3" s="1" customFormat="1" ht="11.25">
      <c r="A23" s="62" t="s">
        <v>20</v>
      </c>
      <c r="B23" s="62" t="s">
        <v>11</v>
      </c>
      <c r="C23" s="23">
        <v>0.6354166666666666</v>
      </c>
    </row>
    <row r="24" spans="1:3" s="1" customFormat="1" ht="12" thickBot="1">
      <c r="A24" s="63"/>
      <c r="B24" s="63"/>
      <c r="C24" s="24">
        <v>0.6458333333333334</v>
      </c>
    </row>
    <row r="25" spans="1:3" s="1" customFormat="1" ht="11.25">
      <c r="A25" s="62" t="s">
        <v>21</v>
      </c>
      <c r="B25" s="62" t="s">
        <v>10</v>
      </c>
      <c r="C25" s="25">
        <v>0.7048611111111112</v>
      </c>
    </row>
    <row r="26" spans="1:3" s="1" customFormat="1" ht="12" thickBot="1">
      <c r="A26" s="63"/>
      <c r="B26" s="63"/>
      <c r="C26" s="26">
        <v>0.7256944444444445</v>
      </c>
    </row>
    <row r="27" spans="1:3" s="1" customFormat="1" ht="11.25">
      <c r="A27" s="62" t="s">
        <v>22</v>
      </c>
      <c r="B27" s="62" t="s">
        <v>26</v>
      </c>
      <c r="C27" s="20">
        <v>0.7673611111111112</v>
      </c>
    </row>
    <row r="28" spans="1:3" s="1" customFormat="1" ht="12" thickBot="1">
      <c r="A28" s="63"/>
      <c r="B28" s="63"/>
      <c r="C28" s="11">
        <v>0.7743055555555555</v>
      </c>
    </row>
    <row r="29" spans="1:3" s="1" customFormat="1" ht="11.25">
      <c r="A29" s="62" t="s">
        <v>23</v>
      </c>
      <c r="B29" s="62" t="s">
        <v>27</v>
      </c>
      <c r="C29" s="25">
        <v>0.8465277777777778</v>
      </c>
    </row>
    <row r="30" spans="1:3" s="1" customFormat="1" ht="12" thickBot="1">
      <c r="A30" s="63"/>
      <c r="B30" s="63"/>
      <c r="C30" s="26">
        <v>0.8472222222222222</v>
      </c>
    </row>
    <row r="31" spans="1:3" s="1" customFormat="1" ht="11.25">
      <c r="A31" s="62" t="s">
        <v>24</v>
      </c>
      <c r="B31" s="62" t="s">
        <v>11</v>
      </c>
      <c r="C31" s="23">
        <v>0.9375</v>
      </c>
    </row>
    <row r="32" spans="1:3" s="1" customFormat="1" ht="12" thickBot="1">
      <c r="A32" s="63"/>
      <c r="B32" s="63"/>
      <c r="C32" s="26">
        <v>0.9444444444444445</v>
      </c>
    </row>
    <row r="33" spans="1:6" s="6" customFormat="1" ht="13.5" thickBot="1">
      <c r="A33" s="57" t="s">
        <v>30</v>
      </c>
      <c r="B33" s="58"/>
      <c r="C33" s="59"/>
      <c r="D33" s="5"/>
      <c r="E33" s="5"/>
      <c r="F33" s="5"/>
    </row>
    <row r="34" spans="1:3" s="4" customFormat="1" ht="13.5" thickBot="1">
      <c r="A34" s="60" t="s">
        <v>4</v>
      </c>
      <c r="B34" s="61"/>
      <c r="C34" s="13">
        <v>701</v>
      </c>
    </row>
    <row r="35" spans="1:3" s="3" customFormat="1" ht="12" thickBot="1">
      <c r="A35" s="60" t="s">
        <v>5</v>
      </c>
      <c r="B35" s="61"/>
      <c r="C35" s="14">
        <v>1</v>
      </c>
    </row>
    <row r="36" spans="1:7" s="8" customFormat="1" ht="13.5" thickBot="1">
      <c r="A36" s="60" t="s">
        <v>1</v>
      </c>
      <c r="B36" s="61"/>
      <c r="C36" s="15" t="s">
        <v>28</v>
      </c>
      <c r="D36" s="7"/>
      <c r="E36" s="7"/>
      <c r="F36" s="7"/>
      <c r="G36" s="7"/>
    </row>
    <row r="37" spans="1:3" s="8" customFormat="1" ht="12" thickBot="1">
      <c r="A37" s="60" t="s">
        <v>2</v>
      </c>
      <c r="B37" s="61"/>
      <c r="C37" s="16">
        <v>38108</v>
      </c>
    </row>
    <row r="38" spans="1:3" s="3" customFormat="1" ht="12" thickBot="1">
      <c r="A38" s="60" t="s">
        <v>3</v>
      </c>
      <c r="B38" s="61"/>
      <c r="C38" s="17">
        <v>1</v>
      </c>
    </row>
    <row r="39" spans="1:3" s="3" customFormat="1" ht="12" thickBot="1">
      <c r="A39" s="60" t="s">
        <v>6</v>
      </c>
      <c r="B39" s="61"/>
      <c r="C39" s="17" t="s">
        <v>0</v>
      </c>
    </row>
    <row r="40" spans="1:3" s="3" customFormat="1" ht="12" thickBot="1">
      <c r="A40" s="9" t="s">
        <v>7</v>
      </c>
      <c r="B40" s="10" t="s">
        <v>8</v>
      </c>
      <c r="C40" s="17" t="s">
        <v>9</v>
      </c>
    </row>
    <row r="41" spans="1:3" s="1" customFormat="1" ht="11.25">
      <c r="A41" s="62" t="s">
        <v>24</v>
      </c>
      <c r="B41" s="62" t="s">
        <v>11</v>
      </c>
      <c r="C41" s="20">
        <v>0.3611111111111111</v>
      </c>
    </row>
    <row r="42" spans="1:3" s="1" customFormat="1" ht="12" thickBot="1">
      <c r="A42" s="63"/>
      <c r="B42" s="63"/>
      <c r="C42" s="11">
        <v>0.3680555555555556</v>
      </c>
    </row>
    <row r="43" spans="1:3" s="1" customFormat="1" ht="11.25">
      <c r="A43" s="62" t="s">
        <v>23</v>
      </c>
      <c r="B43" s="62" t="s">
        <v>27</v>
      </c>
      <c r="C43" s="21">
        <v>0.4479166666666667</v>
      </c>
    </row>
    <row r="44" spans="1:3" s="1" customFormat="1" ht="12" thickBot="1">
      <c r="A44" s="63"/>
      <c r="B44" s="63"/>
      <c r="C44" s="22">
        <v>0.4548611111111111</v>
      </c>
    </row>
    <row r="45" spans="1:3" s="1" customFormat="1" ht="11.25">
      <c r="A45" s="62" t="s">
        <v>22</v>
      </c>
      <c r="B45" s="62" t="s">
        <v>26</v>
      </c>
      <c r="C45" s="20">
        <v>0.5277777777777778</v>
      </c>
    </row>
    <row r="46" spans="1:3" s="1" customFormat="1" ht="12" thickBot="1">
      <c r="A46" s="63"/>
      <c r="B46" s="63"/>
      <c r="C46" s="11">
        <v>0.53125</v>
      </c>
    </row>
    <row r="47" spans="1:3" s="1" customFormat="1" ht="11.25">
      <c r="A47" s="62" t="s">
        <v>21</v>
      </c>
      <c r="B47" s="62" t="s">
        <v>10</v>
      </c>
      <c r="C47" s="21">
        <v>0.5659722222222222</v>
      </c>
    </row>
    <row r="48" spans="1:3" s="1" customFormat="1" ht="12" thickBot="1">
      <c r="A48" s="63"/>
      <c r="B48" s="63"/>
      <c r="C48" s="22">
        <v>0.5729166666666666</v>
      </c>
    </row>
    <row r="49" spans="1:3" s="1" customFormat="1" ht="11.25">
      <c r="A49" s="62" t="s">
        <v>20</v>
      </c>
      <c r="B49" s="62" t="s">
        <v>11</v>
      </c>
      <c r="C49" s="20">
        <v>0.638888888888889</v>
      </c>
    </row>
    <row r="50" spans="1:3" s="1" customFormat="1" ht="12" thickBot="1">
      <c r="A50" s="63"/>
      <c r="B50" s="63"/>
      <c r="C50" s="11">
        <v>0.6458333333333334</v>
      </c>
    </row>
    <row r="51" spans="1:3" s="1" customFormat="1" ht="11.25">
      <c r="A51" s="62" t="s">
        <v>19</v>
      </c>
      <c r="B51" s="62" t="s">
        <v>10</v>
      </c>
      <c r="C51" s="20">
        <v>0.7118055555555555</v>
      </c>
    </row>
    <row r="52" spans="1:3" s="1" customFormat="1" ht="12" thickBot="1">
      <c r="A52" s="63"/>
      <c r="B52" s="63"/>
      <c r="C52" s="11">
        <v>0.7152777777777778</v>
      </c>
    </row>
    <row r="53" spans="1:3" s="1" customFormat="1" ht="11.25">
      <c r="A53" s="62" t="s">
        <v>18</v>
      </c>
      <c r="B53" s="62" t="s">
        <v>10</v>
      </c>
      <c r="C53" s="20">
        <v>0.7291666666666666</v>
      </c>
    </row>
    <row r="54" spans="1:3" s="1" customFormat="1" ht="12" thickBot="1">
      <c r="A54" s="63"/>
      <c r="B54" s="63"/>
      <c r="C54" s="11">
        <v>0.7326388888888888</v>
      </c>
    </row>
    <row r="55" spans="1:3" s="1" customFormat="1" ht="11.25">
      <c r="A55" s="62" t="s">
        <v>17</v>
      </c>
      <c r="B55" s="62" t="s">
        <v>25</v>
      </c>
      <c r="C55" s="20">
        <v>0.7916666666666666</v>
      </c>
    </row>
    <row r="56" spans="1:3" s="1" customFormat="1" ht="12" thickBot="1">
      <c r="A56" s="63"/>
      <c r="B56" s="63"/>
      <c r="C56" s="29">
        <v>0.8125</v>
      </c>
    </row>
    <row r="57" spans="1:3" s="1" customFormat="1" ht="11.25">
      <c r="A57" s="62" t="s">
        <v>16</v>
      </c>
      <c r="B57" s="62" t="s">
        <v>10</v>
      </c>
      <c r="C57" s="20">
        <v>0.8229166666666666</v>
      </c>
    </row>
    <row r="58" spans="1:3" s="1" customFormat="1" ht="12" thickBot="1">
      <c r="A58" s="63"/>
      <c r="B58" s="63"/>
      <c r="C58" s="11">
        <v>0.8263888888888888</v>
      </c>
    </row>
    <row r="59" spans="1:3" s="1" customFormat="1" ht="11.25">
      <c r="A59" s="62" t="s">
        <v>15</v>
      </c>
      <c r="B59" s="62" t="s">
        <v>10</v>
      </c>
      <c r="C59" s="21">
        <v>0.8395833333333332</v>
      </c>
    </row>
    <row r="60" spans="1:3" s="1" customFormat="1" ht="12" thickBot="1">
      <c r="A60" s="63"/>
      <c r="B60" s="63"/>
      <c r="C60" s="22">
        <v>0.8402777777777778</v>
      </c>
    </row>
    <row r="61" spans="1:3" s="1" customFormat="1" ht="11.25">
      <c r="A61" s="62" t="s">
        <v>14</v>
      </c>
      <c r="B61" s="62" t="s">
        <v>11</v>
      </c>
      <c r="C61" s="20">
        <v>0.8958333333333334</v>
      </c>
    </row>
    <row r="62" spans="1:3" s="1" customFormat="1" ht="12" thickBot="1">
      <c r="A62" s="63"/>
      <c r="B62" s="63"/>
      <c r="C62" s="11">
        <v>0.8993055555555555</v>
      </c>
    </row>
    <row r="63" spans="1:3" s="1" customFormat="1" ht="11.25">
      <c r="A63" s="66" t="s">
        <v>13</v>
      </c>
      <c r="B63" s="62" t="s">
        <v>11</v>
      </c>
      <c r="C63" s="21">
        <v>0.96875</v>
      </c>
    </row>
    <row r="64" spans="1:3" s="1" customFormat="1" ht="12" thickBot="1">
      <c r="A64" s="67"/>
      <c r="B64" s="63"/>
      <c r="C64" s="11">
        <v>0.9722222222222222</v>
      </c>
    </row>
    <row r="65" spans="1:3" s="1" customFormat="1" ht="11.25">
      <c r="A65" s="8"/>
      <c r="B65" s="8"/>
      <c r="C65" s="28"/>
    </row>
    <row r="66" spans="1:4" ht="12.75">
      <c r="A66" s="68" t="s">
        <v>12</v>
      </c>
      <c r="B66" s="68"/>
      <c r="C66" s="68"/>
      <c r="D66" s="27">
        <v>39971</v>
      </c>
    </row>
    <row r="67" spans="1:5" ht="24.75" customHeight="1">
      <c r="A67" s="55" t="s">
        <v>69</v>
      </c>
      <c r="B67" s="55"/>
      <c r="C67" s="55"/>
      <c r="D67" s="55"/>
      <c r="E67" s="18"/>
    </row>
    <row r="68" spans="1:5" ht="12.75">
      <c r="A68" s="56"/>
      <c r="B68" s="56"/>
      <c r="C68" s="56"/>
      <c r="D68" s="56"/>
      <c r="E68" s="19"/>
    </row>
    <row r="69" ht="12.75">
      <c r="D69" s="12"/>
    </row>
  </sheetData>
  <sheetProtection/>
  <mergeCells count="65">
    <mergeCell ref="A61:A62"/>
    <mergeCell ref="B61:B62"/>
    <mergeCell ref="A63:A64"/>
    <mergeCell ref="B63:B64"/>
    <mergeCell ref="A66:C66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5:B35"/>
    <mergeCell ref="A36:B36"/>
    <mergeCell ref="A37:B37"/>
    <mergeCell ref="A38:B38"/>
    <mergeCell ref="A39:B39"/>
    <mergeCell ref="A41:A42"/>
    <mergeCell ref="B41:B42"/>
    <mergeCell ref="A29:A30"/>
    <mergeCell ref="B29:B30"/>
    <mergeCell ref="A31:A32"/>
    <mergeCell ref="B31:B32"/>
    <mergeCell ref="A33:C33"/>
    <mergeCell ref="A34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B9:B10"/>
    <mergeCell ref="A11:A12"/>
    <mergeCell ref="B11:B12"/>
    <mergeCell ref="A13:A14"/>
    <mergeCell ref="B13:B14"/>
    <mergeCell ref="A15:A16"/>
    <mergeCell ref="B15:B16"/>
    <mergeCell ref="A67:D67"/>
    <mergeCell ref="A68:D68"/>
    <mergeCell ref="A1:C1"/>
    <mergeCell ref="A2:B2"/>
    <mergeCell ref="A3:B3"/>
    <mergeCell ref="A4:B4"/>
    <mergeCell ref="A5:B5"/>
    <mergeCell ref="A6:B6"/>
    <mergeCell ref="A7:B7"/>
    <mergeCell ref="A9:A10"/>
  </mergeCells>
  <hyperlinks>
    <hyperlink ref="A67" r:id="rId1" display="mailto:mopt82@mail.r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22">
      <selection activeCell="C43" sqref="C43"/>
    </sheetView>
  </sheetViews>
  <sheetFormatPr defaultColWidth="12.00390625" defaultRowHeight="12.75"/>
  <cols>
    <col min="1" max="1" width="16.00390625" style="2" bestFit="1" customWidth="1"/>
    <col min="2" max="2" width="13.75390625" style="2" bestFit="1" customWidth="1"/>
    <col min="3" max="3" width="23.375" style="12" customWidth="1"/>
    <col min="4" max="4" width="8.75390625" style="2" bestFit="1" customWidth="1"/>
    <col min="5" max="5" width="4.875" style="2" bestFit="1" customWidth="1"/>
    <col min="6" max="6" width="5.125" style="2" bestFit="1" customWidth="1"/>
    <col min="7" max="16384" width="12.00390625" style="2" customWidth="1"/>
  </cols>
  <sheetData>
    <row r="1" spans="1:5" s="6" customFormat="1" ht="13.5" thickBot="1">
      <c r="A1" s="57" t="s">
        <v>45</v>
      </c>
      <c r="B1" s="58"/>
      <c r="C1" s="59"/>
      <c r="D1" s="5"/>
      <c r="E1" s="5"/>
    </row>
    <row r="2" spans="1:3" s="4" customFormat="1" ht="13.5" thickBot="1">
      <c r="A2" s="60" t="s">
        <v>4</v>
      </c>
      <c r="B2" s="61"/>
      <c r="C2" s="13">
        <v>703</v>
      </c>
    </row>
    <row r="3" spans="1:3" s="3" customFormat="1" ht="12" thickBot="1">
      <c r="A3" s="60" t="s">
        <v>5</v>
      </c>
      <c r="B3" s="61"/>
      <c r="C3" s="14">
        <v>1</v>
      </c>
    </row>
    <row r="4" spans="1:5" s="8" customFormat="1" ht="34.5" thickBot="1">
      <c r="A4" s="60" t="s">
        <v>1</v>
      </c>
      <c r="B4" s="61"/>
      <c r="C4" s="15" t="s">
        <v>47</v>
      </c>
      <c r="D4" s="7"/>
      <c r="E4" s="7"/>
    </row>
    <row r="5" spans="1:3" s="8" customFormat="1" ht="12" thickBot="1">
      <c r="A5" s="60" t="s">
        <v>2</v>
      </c>
      <c r="B5" s="61"/>
      <c r="C5" s="16"/>
    </row>
    <row r="6" spans="1:3" s="3" customFormat="1" ht="12" thickBot="1">
      <c r="A6" s="60" t="s">
        <v>3</v>
      </c>
      <c r="B6" s="61"/>
      <c r="C6" s="17">
        <v>1</v>
      </c>
    </row>
    <row r="7" spans="1:3" s="3" customFormat="1" ht="12" thickBot="1">
      <c r="A7" s="60" t="s">
        <v>6</v>
      </c>
      <c r="B7" s="61"/>
      <c r="C7" s="17" t="s">
        <v>0</v>
      </c>
    </row>
    <row r="8" spans="1:3" s="3" customFormat="1" ht="12" thickBot="1">
      <c r="A8" s="9" t="s">
        <v>7</v>
      </c>
      <c r="B8" s="10" t="s">
        <v>8</v>
      </c>
      <c r="C8" s="17" t="s">
        <v>9</v>
      </c>
    </row>
    <row r="9" spans="1:3" s="1" customFormat="1" ht="11.25">
      <c r="A9" s="62" t="s">
        <v>44</v>
      </c>
      <c r="B9" s="62" t="s">
        <v>10</v>
      </c>
      <c r="C9" s="20">
        <v>0.8472222222222222</v>
      </c>
    </row>
    <row r="10" spans="1:3" s="1" customFormat="1" ht="12" thickBot="1">
      <c r="A10" s="63"/>
      <c r="B10" s="63"/>
      <c r="C10" s="11">
        <f>C9+TIME(0,10,0)</f>
        <v>0.8541666666666666</v>
      </c>
    </row>
    <row r="11" spans="1:3" s="1" customFormat="1" ht="11.25">
      <c r="A11" s="62" t="s">
        <v>20</v>
      </c>
      <c r="B11" s="62" t="s">
        <v>11</v>
      </c>
      <c r="C11" s="23">
        <f>C10+TIME(1,20,0)</f>
        <v>0.9097222222222222</v>
      </c>
    </row>
    <row r="12" spans="1:3" s="1" customFormat="1" ht="12" thickBot="1">
      <c r="A12" s="63"/>
      <c r="B12" s="63"/>
      <c r="C12" s="11">
        <f>C11+TIME(0,10,0)</f>
        <v>0.9166666666666666</v>
      </c>
    </row>
    <row r="13" spans="1:3" s="1" customFormat="1" ht="11.25">
      <c r="A13" s="62" t="s">
        <v>48</v>
      </c>
      <c r="B13" s="62" t="s">
        <v>26</v>
      </c>
      <c r="C13" s="23">
        <f>C12+TIME(0,43,0)</f>
        <v>0.9465277777777777</v>
      </c>
    </row>
    <row r="14" spans="1:3" s="1" customFormat="1" ht="12" thickBot="1">
      <c r="A14" s="63"/>
      <c r="B14" s="63"/>
      <c r="C14" s="11">
        <f>C13+TIME(0,2,0)</f>
        <v>0.9479166666666666</v>
      </c>
    </row>
    <row r="15" spans="1:3" s="1" customFormat="1" ht="11.25">
      <c r="A15" s="62" t="s">
        <v>21</v>
      </c>
      <c r="B15" s="62" t="s">
        <v>10</v>
      </c>
      <c r="C15" s="23">
        <f>C14+TIME(0,45,0)</f>
        <v>0.9791666666666666</v>
      </c>
    </row>
    <row r="16" spans="1:3" s="1" customFormat="1" ht="12" thickBot="1">
      <c r="A16" s="63"/>
      <c r="B16" s="63"/>
      <c r="C16" s="11">
        <f>C15+TIME(0,10,0)</f>
        <v>0.986111111111111</v>
      </c>
    </row>
    <row r="17" spans="1:3" s="1" customFormat="1" ht="11.25">
      <c r="A17" s="62" t="s">
        <v>22</v>
      </c>
      <c r="B17" s="62" t="s">
        <v>26</v>
      </c>
      <c r="C17" s="23">
        <f>C16+TIME(0,50,0)</f>
        <v>1.0208333333333333</v>
      </c>
    </row>
    <row r="18" spans="1:3" s="1" customFormat="1" ht="12" thickBot="1">
      <c r="A18" s="63"/>
      <c r="B18" s="63"/>
      <c r="C18" s="11">
        <f>C17+TIME(0,5,0)</f>
        <v>1.0243055555555556</v>
      </c>
    </row>
    <row r="19" spans="1:3" s="1" customFormat="1" ht="11.25">
      <c r="A19" s="62" t="s">
        <v>23</v>
      </c>
      <c r="B19" s="62" t="s">
        <v>10</v>
      </c>
      <c r="C19" s="23">
        <f>C18+TIME(1,53,0)</f>
        <v>1.1027777777777779</v>
      </c>
    </row>
    <row r="20" spans="1:3" s="1" customFormat="1" ht="12" thickBot="1">
      <c r="A20" s="63"/>
      <c r="B20" s="63"/>
      <c r="C20" s="11">
        <f>C19+TIME(0,10,0)</f>
        <v>1.1097222222222223</v>
      </c>
    </row>
    <row r="21" spans="1:3" s="1" customFormat="1" ht="11.25">
      <c r="A21" s="62" t="s">
        <v>49</v>
      </c>
      <c r="B21" s="62" t="s">
        <v>10</v>
      </c>
      <c r="C21" s="23">
        <f>C20+TIME(0,65,0)</f>
        <v>1.1548611111111111</v>
      </c>
    </row>
    <row r="22" spans="1:3" s="1" customFormat="1" ht="12" thickBot="1">
      <c r="A22" s="63"/>
      <c r="B22" s="63"/>
      <c r="C22" s="11">
        <f>C21+TIME(0,5,0)</f>
        <v>1.1583333333333334</v>
      </c>
    </row>
    <row r="23" spans="1:3" s="1" customFormat="1" ht="11.25">
      <c r="A23" s="62" t="s">
        <v>24</v>
      </c>
      <c r="B23" s="62" t="s">
        <v>11</v>
      </c>
      <c r="C23" s="23">
        <f>C22+TIME(1,16,0)</f>
        <v>1.2111111111111112</v>
      </c>
    </row>
    <row r="24" spans="1:3" s="1" customFormat="1" ht="12" thickBot="1">
      <c r="A24" s="63"/>
      <c r="B24" s="63"/>
      <c r="C24" s="11">
        <f>C23+TIME(0,5,0)</f>
        <v>1.2145833333333336</v>
      </c>
    </row>
    <row r="25" spans="1:5" s="6" customFormat="1" ht="13.5" thickBot="1">
      <c r="A25" s="57" t="s">
        <v>46</v>
      </c>
      <c r="B25" s="58"/>
      <c r="C25" s="59"/>
      <c r="D25" s="5"/>
      <c r="E25" s="5"/>
    </row>
    <row r="26" spans="1:3" s="4" customFormat="1" ht="13.5" thickBot="1">
      <c r="A26" s="60" t="s">
        <v>4</v>
      </c>
      <c r="B26" s="61"/>
      <c r="C26" s="13">
        <v>703</v>
      </c>
    </row>
    <row r="27" spans="1:3" s="3" customFormat="1" ht="12" thickBot="1">
      <c r="A27" s="60" t="s">
        <v>5</v>
      </c>
      <c r="B27" s="61"/>
      <c r="C27" s="14">
        <v>1</v>
      </c>
    </row>
    <row r="28" spans="1:5" s="8" customFormat="1" ht="34.5" thickBot="1">
      <c r="A28" s="60" t="s">
        <v>1</v>
      </c>
      <c r="B28" s="61"/>
      <c r="C28" s="15" t="s">
        <v>47</v>
      </c>
      <c r="D28" s="7"/>
      <c r="E28" s="7"/>
    </row>
    <row r="29" spans="1:3" s="8" customFormat="1" ht="12" thickBot="1">
      <c r="A29" s="60" t="s">
        <v>2</v>
      </c>
      <c r="B29" s="61"/>
      <c r="C29" s="16"/>
    </row>
    <row r="30" spans="1:3" s="3" customFormat="1" ht="12" thickBot="1">
      <c r="A30" s="60" t="s">
        <v>3</v>
      </c>
      <c r="B30" s="61"/>
      <c r="C30" s="17">
        <v>1</v>
      </c>
    </row>
    <row r="31" spans="1:3" s="3" customFormat="1" ht="12" thickBot="1">
      <c r="A31" s="60" t="s">
        <v>6</v>
      </c>
      <c r="B31" s="61"/>
      <c r="C31" s="17" t="s">
        <v>0</v>
      </c>
    </row>
    <row r="32" spans="1:3" s="3" customFormat="1" ht="12" thickBot="1">
      <c r="A32" s="9" t="s">
        <v>7</v>
      </c>
      <c r="B32" s="10" t="s">
        <v>8</v>
      </c>
      <c r="C32" s="17" t="s">
        <v>9</v>
      </c>
    </row>
    <row r="33" spans="1:3" s="1" customFormat="1" ht="11.25">
      <c r="A33" s="62" t="s">
        <v>24</v>
      </c>
      <c r="B33" s="62" t="s">
        <v>11</v>
      </c>
      <c r="C33" s="20">
        <v>0.4513888888888889</v>
      </c>
    </row>
    <row r="34" spans="1:3" s="1" customFormat="1" ht="12" thickBot="1">
      <c r="A34" s="63"/>
      <c r="B34" s="63"/>
      <c r="C34" s="11">
        <f>C33+TIME(0,10,0)</f>
        <v>0.4583333333333333</v>
      </c>
    </row>
    <row r="35" spans="1:3" s="1" customFormat="1" ht="11.25">
      <c r="A35" s="62" t="s">
        <v>49</v>
      </c>
      <c r="B35" s="62" t="s">
        <v>10</v>
      </c>
      <c r="C35" s="23">
        <f>C34+TIME(1,16,0)</f>
        <v>0.5111111111111111</v>
      </c>
    </row>
    <row r="36" spans="1:3" s="1" customFormat="1" ht="12" thickBot="1">
      <c r="A36" s="63"/>
      <c r="B36" s="63"/>
      <c r="C36" s="11">
        <f>C35+TIME(0,4,0)</f>
        <v>0.5138888888888888</v>
      </c>
    </row>
    <row r="37" spans="1:3" s="1" customFormat="1" ht="11.25">
      <c r="A37" s="62" t="s">
        <v>23</v>
      </c>
      <c r="B37" s="62" t="s">
        <v>10</v>
      </c>
      <c r="C37" s="23">
        <f>C36+TIME(0,65,0)</f>
        <v>0.5590277777777777</v>
      </c>
    </row>
    <row r="38" spans="1:3" s="1" customFormat="1" ht="12" thickBot="1">
      <c r="A38" s="63"/>
      <c r="B38" s="63"/>
      <c r="C38" s="11">
        <f>C37+TIME(0,10,0)</f>
        <v>0.5659722222222221</v>
      </c>
    </row>
    <row r="39" spans="1:3" s="1" customFormat="1" ht="11.25">
      <c r="A39" s="62" t="s">
        <v>22</v>
      </c>
      <c r="B39" s="62" t="s">
        <v>26</v>
      </c>
      <c r="C39" s="23">
        <f>C38+TIME(1,35,0)</f>
        <v>0.6319444444444443</v>
      </c>
    </row>
    <row r="40" spans="1:3" s="1" customFormat="1" ht="12" thickBot="1">
      <c r="A40" s="63"/>
      <c r="B40" s="63"/>
      <c r="C40" s="11">
        <f>C39+TIME(0,10,0)</f>
        <v>0.6388888888888887</v>
      </c>
    </row>
    <row r="41" spans="1:3" s="1" customFormat="1" ht="11.25">
      <c r="A41" s="62" t="s">
        <v>21</v>
      </c>
      <c r="B41" s="62" t="s">
        <v>10</v>
      </c>
      <c r="C41" s="23">
        <f>C40+TIME(0,50,0)</f>
        <v>0.6736111111111109</v>
      </c>
    </row>
    <row r="42" spans="1:3" s="1" customFormat="1" ht="12" thickBot="1">
      <c r="A42" s="63"/>
      <c r="B42" s="63"/>
      <c r="C42" s="11">
        <f>C41+TIME(0,25,0)</f>
        <v>0.6909722222222221</v>
      </c>
    </row>
    <row r="43" spans="1:3" s="1" customFormat="1" ht="11.25">
      <c r="A43" s="62" t="s">
        <v>48</v>
      </c>
      <c r="B43" s="62" t="s">
        <v>26</v>
      </c>
      <c r="C43" s="23">
        <f>C42+TIME(0,45,0)</f>
        <v>0.7222222222222221</v>
      </c>
    </row>
    <row r="44" spans="1:3" s="1" customFormat="1" ht="12" thickBot="1">
      <c r="A44" s="63"/>
      <c r="B44" s="63"/>
      <c r="C44" s="11">
        <f>C43+TIME(0,2,0)</f>
        <v>0.723611111111111</v>
      </c>
    </row>
    <row r="45" spans="1:3" s="1" customFormat="1" ht="11.25">
      <c r="A45" s="62" t="s">
        <v>20</v>
      </c>
      <c r="B45" s="62" t="s">
        <v>11</v>
      </c>
      <c r="C45" s="23">
        <f>C44+TIME(0,43,0)</f>
        <v>0.7534722222222221</v>
      </c>
    </row>
    <row r="46" spans="1:3" s="1" customFormat="1" ht="12" thickBot="1">
      <c r="A46" s="63"/>
      <c r="B46" s="63"/>
      <c r="C46" s="11">
        <f>C45+TIME(0,10,0)</f>
        <v>0.7604166666666665</v>
      </c>
    </row>
    <row r="47" spans="1:3" s="1" customFormat="1" ht="11.25">
      <c r="A47" s="62" t="s">
        <v>44</v>
      </c>
      <c r="B47" s="62" t="s">
        <v>10</v>
      </c>
      <c r="C47" s="23">
        <f>C46+TIME(1,20,0)</f>
        <v>0.8159722222222221</v>
      </c>
    </row>
    <row r="48" spans="1:3" s="1" customFormat="1" ht="12" thickBot="1">
      <c r="A48" s="63"/>
      <c r="B48" s="63"/>
      <c r="C48" s="11">
        <f>C47+TIME(0,5,0)</f>
        <v>0.8194444444444443</v>
      </c>
    </row>
    <row r="49" spans="1:3" s="1" customFormat="1" ht="11.25">
      <c r="A49" s="8"/>
      <c r="B49" s="8"/>
      <c r="C49" s="28"/>
    </row>
    <row r="50" spans="1:4" ht="12.75">
      <c r="A50" s="68" t="s">
        <v>12</v>
      </c>
      <c r="B50" s="68"/>
      <c r="C50" s="68"/>
      <c r="D50" s="27">
        <v>39971</v>
      </c>
    </row>
    <row r="51" spans="1:5" ht="24.75" customHeight="1">
      <c r="A51" s="55" t="s">
        <v>69</v>
      </c>
      <c r="B51" s="55"/>
      <c r="C51" s="55"/>
      <c r="D51" s="55"/>
      <c r="E51" s="18"/>
    </row>
    <row r="52" spans="1:5" ht="12.75">
      <c r="A52" s="56"/>
      <c r="B52" s="56"/>
      <c r="C52" s="56"/>
      <c r="D52" s="56"/>
      <c r="E52" s="19"/>
    </row>
    <row r="53" ht="12.75">
      <c r="D53" s="12"/>
    </row>
  </sheetData>
  <sheetProtection/>
  <mergeCells count="49">
    <mergeCell ref="A41:A42"/>
    <mergeCell ref="B41:B42"/>
    <mergeCell ref="A45:A46"/>
    <mergeCell ref="B45:B46"/>
    <mergeCell ref="A47:A48"/>
    <mergeCell ref="B47:B48"/>
    <mergeCell ref="A43:A44"/>
    <mergeCell ref="B43:B44"/>
    <mergeCell ref="A31:B31"/>
    <mergeCell ref="A33:A34"/>
    <mergeCell ref="B33:B34"/>
    <mergeCell ref="A37:A38"/>
    <mergeCell ref="B37:B38"/>
    <mergeCell ref="A39:A40"/>
    <mergeCell ref="B39:B40"/>
    <mergeCell ref="B35:B36"/>
    <mergeCell ref="A35:A36"/>
    <mergeCell ref="A25:C25"/>
    <mergeCell ref="A26:B26"/>
    <mergeCell ref="A27:B27"/>
    <mergeCell ref="A28:B28"/>
    <mergeCell ref="A29:B29"/>
    <mergeCell ref="A30:B30"/>
    <mergeCell ref="A17:A18"/>
    <mergeCell ref="B17:B18"/>
    <mergeCell ref="A19:A20"/>
    <mergeCell ref="B19:B20"/>
    <mergeCell ref="A23:A24"/>
    <mergeCell ref="B23:B24"/>
    <mergeCell ref="A21:A22"/>
    <mergeCell ref="B21:B22"/>
    <mergeCell ref="A9:A10"/>
    <mergeCell ref="B9:B10"/>
    <mergeCell ref="A11:A12"/>
    <mergeCell ref="B11:B12"/>
    <mergeCell ref="A15:A16"/>
    <mergeCell ref="B15:B16"/>
    <mergeCell ref="A13:A14"/>
    <mergeCell ref="B13:B14"/>
    <mergeCell ref="A50:C50"/>
    <mergeCell ref="A51:D51"/>
    <mergeCell ref="A52:D52"/>
    <mergeCell ref="A7:B7"/>
    <mergeCell ref="A1:C1"/>
    <mergeCell ref="A2:B2"/>
    <mergeCell ref="A3:B3"/>
    <mergeCell ref="A4:B4"/>
    <mergeCell ref="A5:B5"/>
    <mergeCell ref="A6:B6"/>
  </mergeCells>
  <hyperlinks>
    <hyperlink ref="A51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:D1"/>
    </sheetView>
  </sheetViews>
  <sheetFormatPr defaultColWidth="12.00390625" defaultRowHeight="12.75"/>
  <cols>
    <col min="1" max="1" width="16.00390625" style="2" bestFit="1" customWidth="1"/>
    <col min="2" max="2" width="13.75390625" style="2" bestFit="1" customWidth="1"/>
    <col min="3" max="4" width="23.00390625" style="12" bestFit="1" customWidth="1"/>
    <col min="5" max="5" width="5.00390625" style="2" bestFit="1" customWidth="1"/>
    <col min="6" max="16384" width="12.00390625" style="2" customWidth="1"/>
  </cols>
  <sheetData>
    <row r="1" spans="1:5" s="6" customFormat="1" ht="13.5" thickBot="1">
      <c r="A1" s="57" t="s">
        <v>31</v>
      </c>
      <c r="B1" s="58"/>
      <c r="C1" s="58"/>
      <c r="D1" s="59"/>
      <c r="E1" s="5"/>
    </row>
    <row r="2" spans="1:4" s="4" customFormat="1" ht="13.5" thickBot="1">
      <c r="A2" s="60" t="s">
        <v>4</v>
      </c>
      <c r="B2" s="61"/>
      <c r="C2" s="13">
        <v>704</v>
      </c>
      <c r="D2" s="13">
        <v>704</v>
      </c>
    </row>
    <row r="3" spans="1:4" s="3" customFormat="1" ht="12" thickBot="1">
      <c r="A3" s="60" t="s">
        <v>5</v>
      </c>
      <c r="B3" s="61"/>
      <c r="C3" s="14">
        <v>1</v>
      </c>
      <c r="D3" s="14">
        <v>2</v>
      </c>
    </row>
    <row r="4" spans="1:5" s="8" customFormat="1" ht="23.25" thickBot="1">
      <c r="A4" s="60" t="s">
        <v>1</v>
      </c>
      <c r="B4" s="61"/>
      <c r="C4" s="15" t="s">
        <v>37</v>
      </c>
      <c r="D4" s="15" t="s">
        <v>38</v>
      </c>
      <c r="E4" s="7"/>
    </row>
    <row r="5" spans="1:4" s="8" customFormat="1" ht="12" thickBot="1">
      <c r="A5" s="60" t="s">
        <v>2</v>
      </c>
      <c r="B5" s="61"/>
      <c r="C5" s="16">
        <v>38108</v>
      </c>
      <c r="D5" s="16">
        <v>38108</v>
      </c>
    </row>
    <row r="6" spans="1:4" s="3" customFormat="1" ht="12" thickBot="1">
      <c r="A6" s="60" t="s">
        <v>3</v>
      </c>
      <c r="B6" s="61"/>
      <c r="C6" s="17">
        <v>1</v>
      </c>
      <c r="D6" s="17">
        <v>1</v>
      </c>
    </row>
    <row r="7" spans="1:4" s="3" customFormat="1" ht="12" thickBot="1">
      <c r="A7" s="60" t="s">
        <v>6</v>
      </c>
      <c r="B7" s="61"/>
      <c r="C7" s="17" t="s">
        <v>0</v>
      </c>
      <c r="D7" s="17" t="s">
        <v>0</v>
      </c>
    </row>
    <row r="8" spans="1:4" s="3" customFormat="1" ht="12" thickBot="1">
      <c r="A8" s="9" t="s">
        <v>7</v>
      </c>
      <c r="B8" s="10" t="s">
        <v>8</v>
      </c>
      <c r="C8" s="17" t="s">
        <v>9</v>
      </c>
      <c r="D8" s="17" t="s">
        <v>9</v>
      </c>
    </row>
    <row r="9" spans="1:4" s="1" customFormat="1" ht="11.25">
      <c r="A9" s="62" t="s">
        <v>33</v>
      </c>
      <c r="B9" s="62" t="s">
        <v>11</v>
      </c>
      <c r="C9" s="32">
        <v>0.576388888888889</v>
      </c>
      <c r="D9" s="20">
        <v>0.7013888888888888</v>
      </c>
    </row>
    <row r="10" spans="1:4" s="1" customFormat="1" ht="12" thickBot="1">
      <c r="A10" s="63"/>
      <c r="B10" s="63"/>
      <c r="C10" s="33">
        <f>C9+TIME(0,10,0)</f>
        <v>0.5833333333333334</v>
      </c>
      <c r="D10" s="11">
        <f>D9+TIME(0,10,0)</f>
        <v>0.7083333333333333</v>
      </c>
    </row>
    <row r="11" spans="1:4" s="1" customFormat="1" ht="11.25">
      <c r="A11" s="64" t="s">
        <v>34</v>
      </c>
      <c r="B11" s="62" t="s">
        <v>10</v>
      </c>
      <c r="C11" s="50">
        <f>C10+TIME(1,10,0)</f>
        <v>0.6319444444444445</v>
      </c>
      <c r="D11" s="23">
        <f>D10+TIME(1,10,0)</f>
        <v>0.7569444444444444</v>
      </c>
    </row>
    <row r="12" spans="1:4" s="1" customFormat="1" ht="12" thickBot="1">
      <c r="A12" s="63"/>
      <c r="B12" s="63"/>
      <c r="C12" s="33">
        <f>C11+TIME(0,10,0)</f>
        <v>0.638888888888889</v>
      </c>
      <c r="D12" s="11">
        <f>D11+TIME(0,10,0)</f>
        <v>0.7638888888888888</v>
      </c>
    </row>
    <row r="13" spans="1:4" s="1" customFormat="1" ht="11.25">
      <c r="A13" s="64" t="s">
        <v>35</v>
      </c>
      <c r="B13" s="62" t="s">
        <v>26</v>
      </c>
      <c r="C13" s="50">
        <f>C12+TIME(2,15,0)</f>
        <v>0.732638888888889</v>
      </c>
      <c r="D13" s="49"/>
    </row>
    <row r="14" spans="1:4" s="1" customFormat="1" ht="12" thickBot="1">
      <c r="A14" s="65"/>
      <c r="B14" s="63"/>
      <c r="C14" s="33">
        <f>C13+TIME(0,5,0)</f>
        <v>0.7361111111111112</v>
      </c>
      <c r="D14" s="31"/>
    </row>
    <row r="15" spans="1:4" s="1" customFormat="1" ht="11.25">
      <c r="A15" s="62" t="s">
        <v>36</v>
      </c>
      <c r="B15" s="62" t="s">
        <v>10</v>
      </c>
      <c r="C15" s="50">
        <f>C14+TIME(1,0,0)</f>
        <v>0.7777777777777778</v>
      </c>
      <c r="D15" s="51">
        <f>D12+TIME(3,0,0)</f>
        <v>0.8888888888888888</v>
      </c>
    </row>
    <row r="16" spans="1:4" s="1" customFormat="1" ht="12" thickBot="1">
      <c r="A16" s="63"/>
      <c r="B16" s="63"/>
      <c r="C16" s="33">
        <f>C15+TIME(0,10,0)</f>
        <v>0.7847222222222222</v>
      </c>
      <c r="D16" s="52">
        <f>D15+TIME(0,10,0)</f>
        <v>0.8958333333333333</v>
      </c>
    </row>
    <row r="17" spans="1:4" s="1" customFormat="1" ht="11.25">
      <c r="A17" s="62" t="s">
        <v>18</v>
      </c>
      <c r="B17" s="62" t="s">
        <v>10</v>
      </c>
      <c r="C17" s="50">
        <f>C16+TIME(2,2,0)</f>
        <v>0.8694444444444445</v>
      </c>
      <c r="D17" s="23">
        <f>D16+TIME(2,5,0)</f>
        <v>0.9826388888888888</v>
      </c>
    </row>
    <row r="18" spans="1:4" s="1" customFormat="1" ht="12" thickBot="1">
      <c r="A18" s="63"/>
      <c r="B18" s="63"/>
      <c r="C18" s="33">
        <f>C17+TIME(0,25,0)</f>
        <v>0.8868055555555556</v>
      </c>
      <c r="D18" s="11">
        <f>D17+TIME(0,10,0)</f>
        <v>0.9895833333333333</v>
      </c>
    </row>
    <row r="19" spans="1:4" s="1" customFormat="1" ht="11.25">
      <c r="A19" s="62" t="s">
        <v>19</v>
      </c>
      <c r="B19" s="62" t="s">
        <v>10</v>
      </c>
      <c r="C19" s="50">
        <f>C18+TIME(0,19,0)</f>
        <v>0.9</v>
      </c>
      <c r="D19" s="23">
        <f>D18+TIME(0,19,0)</f>
        <v>1.0027777777777778</v>
      </c>
    </row>
    <row r="20" spans="1:4" s="1" customFormat="1" ht="12" thickBot="1">
      <c r="A20" s="63"/>
      <c r="B20" s="63"/>
      <c r="C20" s="33">
        <f>C19+TIME(0,2,0)</f>
        <v>0.9013888888888889</v>
      </c>
      <c r="D20" s="11">
        <f>D19+TIME(0,1,0)</f>
        <v>1.0034722222222223</v>
      </c>
    </row>
    <row r="21" spans="1:4" s="1" customFormat="1" ht="11.25">
      <c r="A21" s="62" t="s">
        <v>39</v>
      </c>
      <c r="B21" s="62" t="s">
        <v>40</v>
      </c>
      <c r="C21" s="50">
        <f>C20+TIME(0,45,0)</f>
        <v>0.9326388888888889</v>
      </c>
      <c r="D21" s="51">
        <f>D20+TIME(0,40,0)</f>
        <v>1.03125</v>
      </c>
    </row>
    <row r="22" spans="1:4" s="1" customFormat="1" ht="12" thickBot="1">
      <c r="A22" s="63"/>
      <c r="B22" s="63"/>
      <c r="C22" s="33">
        <f>C21+TIME(0,10,0)</f>
        <v>0.9395833333333333</v>
      </c>
      <c r="D22" s="52">
        <f>D21+TIME(0,5,0)</f>
        <v>1.0347222222222223</v>
      </c>
    </row>
    <row r="23" spans="1:4" s="1" customFormat="1" ht="11.25">
      <c r="A23" s="62" t="s">
        <v>20</v>
      </c>
      <c r="B23" s="62" t="s">
        <v>11</v>
      </c>
      <c r="C23" s="50">
        <f>C22+TIME(0,70,0)</f>
        <v>0.9881944444444445</v>
      </c>
      <c r="D23" s="23">
        <f>D22+TIME(0,70,0)</f>
        <v>1.0833333333333335</v>
      </c>
    </row>
    <row r="24" spans="1:4" s="1" customFormat="1" ht="12" thickBot="1">
      <c r="A24" s="63"/>
      <c r="B24" s="63"/>
      <c r="C24" s="33">
        <f>C23+TIME(0,10,0)</f>
        <v>0.9951388888888889</v>
      </c>
      <c r="D24" s="11">
        <f>D23+TIME(0,10,0)</f>
        <v>1.090277777777778</v>
      </c>
    </row>
    <row r="25" spans="1:4" s="1" customFormat="1" ht="11.25">
      <c r="A25" s="62" t="s">
        <v>21</v>
      </c>
      <c r="B25" s="62" t="s">
        <v>10</v>
      </c>
      <c r="C25" s="50">
        <f>C24+TIME(1,27,0)</f>
        <v>1.0555555555555556</v>
      </c>
      <c r="D25" s="23">
        <f>D24+TIME(1,10,0)</f>
        <v>1.138888888888889</v>
      </c>
    </row>
    <row r="26" spans="1:4" s="1" customFormat="1" ht="12" thickBot="1">
      <c r="A26" s="63"/>
      <c r="B26" s="63"/>
      <c r="C26" s="33">
        <f>C25+TIME(0,10,0)</f>
        <v>1.0625</v>
      </c>
      <c r="D26" s="11">
        <f>D25+TIME(0,10,0)</f>
        <v>1.1458333333333335</v>
      </c>
    </row>
    <row r="27" spans="1:4" s="1" customFormat="1" ht="11.25">
      <c r="A27" s="62" t="s">
        <v>22</v>
      </c>
      <c r="B27" s="62" t="s">
        <v>26</v>
      </c>
      <c r="C27" s="50">
        <f>C26+TIME(0,44,0)</f>
        <v>1.0930555555555554</v>
      </c>
      <c r="D27" s="50">
        <f>D26+TIME(0,50,0)</f>
        <v>1.1805555555555558</v>
      </c>
    </row>
    <row r="28" spans="1:4" s="1" customFormat="1" ht="12" thickBot="1">
      <c r="A28" s="63"/>
      <c r="B28" s="63"/>
      <c r="C28" s="33">
        <f>C27+TIME(0,25,0)</f>
        <v>1.1104166666666666</v>
      </c>
      <c r="D28" s="33">
        <f>D27+TIME(0,10,0)</f>
        <v>1.1875000000000002</v>
      </c>
    </row>
    <row r="29" spans="1:4" s="1" customFormat="1" ht="11.25">
      <c r="A29" s="62" t="s">
        <v>23</v>
      </c>
      <c r="B29" s="62" t="s">
        <v>27</v>
      </c>
      <c r="C29" s="50">
        <f>C28+TIME(1,45,0)</f>
        <v>1.1833333333333333</v>
      </c>
      <c r="D29" s="50">
        <f>D28+TIME(1,45,0)</f>
        <v>1.260416666666667</v>
      </c>
    </row>
    <row r="30" spans="1:4" s="1" customFormat="1" ht="12" thickBot="1">
      <c r="A30" s="63"/>
      <c r="B30" s="63"/>
      <c r="C30" s="33">
        <f>C29+TIME(0,1,0)</f>
        <v>1.184027777777778</v>
      </c>
      <c r="D30" s="33">
        <f>D29+TIME(0,10,0)</f>
        <v>1.2673611111111114</v>
      </c>
    </row>
    <row r="31" spans="1:4" s="1" customFormat="1" ht="11.25">
      <c r="A31" s="62" t="s">
        <v>24</v>
      </c>
      <c r="B31" s="62" t="s">
        <v>11</v>
      </c>
      <c r="C31" s="50">
        <f>C30+TIME(2,3,0)</f>
        <v>1.2694444444444446</v>
      </c>
      <c r="D31" s="50">
        <f>D30+TIME(2,5,0)</f>
        <v>1.354166666666667</v>
      </c>
    </row>
    <row r="32" spans="1:4" s="1" customFormat="1" ht="12" thickBot="1">
      <c r="A32" s="63"/>
      <c r="B32" s="63"/>
      <c r="C32" s="33">
        <f>C31+TIME(0,1,0)</f>
        <v>1.2701388888888892</v>
      </c>
      <c r="D32" s="33">
        <f>D31+TIME(0,1,0)</f>
        <v>1.3548611111111115</v>
      </c>
    </row>
    <row r="33" spans="1:5" s="6" customFormat="1" ht="13.5" thickBot="1">
      <c r="A33" s="57" t="s">
        <v>32</v>
      </c>
      <c r="B33" s="58"/>
      <c r="C33" s="58"/>
      <c r="D33" s="59"/>
      <c r="E33" s="5"/>
    </row>
    <row r="34" spans="1:4" s="4" customFormat="1" ht="13.5" thickBot="1">
      <c r="A34" s="60" t="s">
        <v>4</v>
      </c>
      <c r="B34" s="61"/>
      <c r="C34" s="13">
        <v>704</v>
      </c>
      <c r="D34" s="13">
        <v>704</v>
      </c>
    </row>
    <row r="35" spans="1:4" s="3" customFormat="1" ht="12" thickBot="1">
      <c r="A35" s="60" t="s">
        <v>5</v>
      </c>
      <c r="B35" s="61"/>
      <c r="C35" s="14">
        <v>1</v>
      </c>
      <c r="D35" s="14">
        <v>2</v>
      </c>
    </row>
    <row r="36" spans="1:5" s="8" customFormat="1" ht="23.25" thickBot="1">
      <c r="A36" s="60" t="s">
        <v>1</v>
      </c>
      <c r="B36" s="61"/>
      <c r="C36" s="15" t="s">
        <v>37</v>
      </c>
      <c r="D36" s="15" t="s">
        <v>38</v>
      </c>
      <c r="E36" s="7"/>
    </row>
    <row r="37" spans="1:4" s="8" customFormat="1" ht="12" thickBot="1">
      <c r="A37" s="60" t="s">
        <v>2</v>
      </c>
      <c r="B37" s="61"/>
      <c r="C37" s="16">
        <v>38108</v>
      </c>
      <c r="D37" s="16">
        <v>38108</v>
      </c>
    </row>
    <row r="38" spans="1:4" s="3" customFormat="1" ht="12" thickBot="1">
      <c r="A38" s="60" t="s">
        <v>3</v>
      </c>
      <c r="B38" s="61"/>
      <c r="C38" s="17">
        <v>1</v>
      </c>
      <c r="D38" s="17">
        <v>1</v>
      </c>
    </row>
    <row r="39" spans="1:4" s="3" customFormat="1" ht="12" thickBot="1">
      <c r="A39" s="60" t="s">
        <v>6</v>
      </c>
      <c r="B39" s="61"/>
      <c r="C39" s="17" t="s">
        <v>0</v>
      </c>
      <c r="D39" s="17" t="s">
        <v>0</v>
      </c>
    </row>
    <row r="40" spans="1:4" s="3" customFormat="1" ht="12" thickBot="1">
      <c r="A40" s="9" t="s">
        <v>7</v>
      </c>
      <c r="B40" s="10" t="s">
        <v>8</v>
      </c>
      <c r="C40" s="17" t="s">
        <v>9</v>
      </c>
      <c r="D40" s="17" t="s">
        <v>9</v>
      </c>
    </row>
    <row r="41" spans="1:4" s="1" customFormat="1" ht="11.25">
      <c r="A41" s="62" t="s">
        <v>24</v>
      </c>
      <c r="B41" s="62" t="s">
        <v>11</v>
      </c>
      <c r="C41" s="20">
        <v>0.5694444444444444</v>
      </c>
      <c r="D41" s="20">
        <v>0.7013888888888888</v>
      </c>
    </row>
    <row r="42" spans="1:4" s="1" customFormat="1" ht="12" thickBot="1">
      <c r="A42" s="63"/>
      <c r="B42" s="63"/>
      <c r="C42" s="11">
        <f>C41+TIME(0,10,0)</f>
        <v>0.5763888888888888</v>
      </c>
      <c r="D42" s="11">
        <f>D41+TIME(0,10,0)</f>
        <v>0.7083333333333333</v>
      </c>
    </row>
    <row r="43" spans="1:4" s="1" customFormat="1" ht="11.25">
      <c r="A43" s="62" t="s">
        <v>23</v>
      </c>
      <c r="B43" s="62" t="s">
        <v>27</v>
      </c>
      <c r="C43" s="23">
        <f>C42+TIME(2,3,0)</f>
        <v>0.6618055555555555</v>
      </c>
      <c r="D43" s="23">
        <f>D42+TIME(2,5,0)</f>
        <v>0.7951388888888888</v>
      </c>
    </row>
    <row r="44" spans="1:4" s="1" customFormat="1" ht="12" thickBot="1">
      <c r="A44" s="63"/>
      <c r="B44" s="63"/>
      <c r="C44" s="11">
        <f>C43+TIME(0,1,0)</f>
        <v>0.6625</v>
      </c>
      <c r="D44" s="11">
        <f>D43+TIME(0,5,0)</f>
        <v>0.798611111111111</v>
      </c>
    </row>
    <row r="45" spans="1:4" s="1" customFormat="1" ht="11.25">
      <c r="A45" s="62" t="s">
        <v>22</v>
      </c>
      <c r="B45" s="62" t="s">
        <v>26</v>
      </c>
      <c r="C45" s="23">
        <f>C44+TIME(0,105,0)</f>
        <v>0.7354166666666666</v>
      </c>
      <c r="D45" s="23">
        <f>D44+TIME(1,45,0)</f>
        <v>0.8715277777777777</v>
      </c>
    </row>
    <row r="46" spans="1:4" s="1" customFormat="1" ht="12" thickBot="1">
      <c r="A46" s="63"/>
      <c r="B46" s="63"/>
      <c r="C46" s="11">
        <f>C45+TIME(0,27,0)</f>
        <v>0.7541666666666667</v>
      </c>
      <c r="D46" s="11">
        <f>D45+TIME(0,5,0)</f>
        <v>0.8749999999999999</v>
      </c>
    </row>
    <row r="47" spans="1:4" s="1" customFormat="1" ht="11.25">
      <c r="A47" s="62" t="s">
        <v>21</v>
      </c>
      <c r="B47" s="62" t="s">
        <v>10</v>
      </c>
      <c r="C47" s="23">
        <f>C46+TIME(0,44,0)</f>
        <v>0.7847222222222222</v>
      </c>
      <c r="D47" s="23">
        <f>D46+TIME(0,50,0)</f>
        <v>0.9097222222222221</v>
      </c>
    </row>
    <row r="48" spans="1:4" s="1" customFormat="1" ht="12" thickBot="1">
      <c r="A48" s="63"/>
      <c r="B48" s="63"/>
      <c r="C48" s="11">
        <f>C47+TIME(0,5,0)</f>
        <v>0.7881944444444444</v>
      </c>
      <c r="D48" s="11">
        <f>D47+TIME(0,10,0)</f>
        <v>0.9166666666666665</v>
      </c>
    </row>
    <row r="49" spans="1:4" s="1" customFormat="1" ht="11.25">
      <c r="A49" s="62" t="s">
        <v>20</v>
      </c>
      <c r="B49" s="62" t="s">
        <v>11</v>
      </c>
      <c r="C49" s="23">
        <f>C48+TIME(0,87,0)</f>
        <v>0.8486111111111111</v>
      </c>
      <c r="D49" s="23">
        <f>D48+TIME(0,70,0)</f>
        <v>0.9652777777777777</v>
      </c>
    </row>
    <row r="50" spans="1:4" s="1" customFormat="1" ht="12" thickBot="1">
      <c r="A50" s="63"/>
      <c r="B50" s="63"/>
      <c r="C50" s="11">
        <f>C49+TIME(0,8,0)</f>
        <v>0.8541666666666666</v>
      </c>
      <c r="D50" s="11">
        <f>D49+TIME(0,10,0)</f>
        <v>0.9722222222222221</v>
      </c>
    </row>
    <row r="51" spans="1:4" s="1" customFormat="1" ht="11.25">
      <c r="A51" s="62" t="s">
        <v>39</v>
      </c>
      <c r="B51" s="62" t="s">
        <v>40</v>
      </c>
      <c r="C51" s="23">
        <f>C50+TIME(0,70,0)</f>
        <v>0.9027777777777778</v>
      </c>
      <c r="D51" s="51">
        <f>D50+TIME(0,70,0)</f>
        <v>1.0208333333333333</v>
      </c>
    </row>
    <row r="52" spans="1:4" s="1" customFormat="1" ht="12" thickBot="1">
      <c r="A52" s="63"/>
      <c r="B52" s="63"/>
      <c r="C52" s="11">
        <f>C51+TIME(0,10,0)</f>
        <v>0.9097222222222222</v>
      </c>
      <c r="D52" s="52">
        <f>D51+TIME(0,10,0)</f>
        <v>1.0277777777777777</v>
      </c>
    </row>
    <row r="53" spans="1:4" s="1" customFormat="1" ht="11.25">
      <c r="A53" s="62" t="s">
        <v>19</v>
      </c>
      <c r="B53" s="62" t="s">
        <v>10</v>
      </c>
      <c r="C53" s="23">
        <f>C52+TIME(0,45,0)</f>
        <v>0.9409722222222222</v>
      </c>
      <c r="D53" s="23">
        <f>D52+TIME(0,40,0)</f>
        <v>1.0555555555555554</v>
      </c>
    </row>
    <row r="54" spans="1:4" s="1" customFormat="1" ht="12" thickBot="1">
      <c r="A54" s="63"/>
      <c r="B54" s="63"/>
      <c r="C54" s="11">
        <f>C53+TIME(0,2,0)</f>
        <v>0.9423611111111111</v>
      </c>
      <c r="D54" s="11">
        <f>D53+TIME(0,5,0)</f>
        <v>1.0590277777777777</v>
      </c>
    </row>
    <row r="55" spans="1:4" s="1" customFormat="1" ht="11.25">
      <c r="A55" s="62" t="s">
        <v>18</v>
      </c>
      <c r="B55" s="62" t="s">
        <v>10</v>
      </c>
      <c r="C55" s="23">
        <f>C54+TIME(0,21,0)</f>
        <v>0.9569444444444444</v>
      </c>
      <c r="D55" s="23">
        <f>D54+TIME(0,20,0)</f>
        <v>1.0729166666666665</v>
      </c>
    </row>
    <row r="56" spans="1:4" s="1" customFormat="1" ht="12" thickBot="1">
      <c r="A56" s="63"/>
      <c r="B56" s="63"/>
      <c r="C56" s="11">
        <f>C55+TIME(0,25,0)</f>
        <v>0.9743055555555555</v>
      </c>
      <c r="D56" s="11">
        <f>D55+TIME(0,10,0)</f>
        <v>1.079861111111111</v>
      </c>
    </row>
    <row r="57" spans="1:4" s="1" customFormat="1" ht="11.25">
      <c r="A57" s="62" t="s">
        <v>36</v>
      </c>
      <c r="B57" s="62" t="s">
        <v>10</v>
      </c>
      <c r="C57" s="23">
        <f>C56+TIME(2,2,0)</f>
        <v>1.0590277777777777</v>
      </c>
      <c r="D57" s="51">
        <f>D56+TIME(2,5,0)</f>
        <v>1.1666666666666665</v>
      </c>
    </row>
    <row r="58" spans="1:4" s="1" customFormat="1" ht="12" thickBot="1">
      <c r="A58" s="63"/>
      <c r="B58" s="63"/>
      <c r="C58" s="11">
        <f>C57+TIME(0,10,0)</f>
        <v>1.065972222222222</v>
      </c>
      <c r="D58" s="52">
        <f>D57+TIME(0,10,0)</f>
        <v>1.173611111111111</v>
      </c>
    </row>
    <row r="59" spans="1:4" s="1" customFormat="1" ht="11.25">
      <c r="A59" s="62" t="s">
        <v>35</v>
      </c>
      <c r="B59" s="62" t="s">
        <v>26</v>
      </c>
      <c r="C59" s="23">
        <f>C58+TIME(0,60,0)</f>
        <v>1.1076388888888888</v>
      </c>
      <c r="D59" s="49"/>
    </row>
    <row r="60" spans="1:4" s="1" customFormat="1" ht="12" thickBot="1">
      <c r="A60" s="63"/>
      <c r="B60" s="63"/>
      <c r="C60" s="11">
        <f>C59+TIME(0,5,0)</f>
        <v>1.1111111111111112</v>
      </c>
      <c r="D60" s="31"/>
    </row>
    <row r="61" spans="1:4" s="1" customFormat="1" ht="11.25">
      <c r="A61" s="62" t="s">
        <v>34</v>
      </c>
      <c r="B61" s="62" t="s">
        <v>10</v>
      </c>
      <c r="C61" s="23">
        <f>C60+TIME(2,15,0)</f>
        <v>1.2048611111111112</v>
      </c>
      <c r="D61" s="23">
        <f>D58+TIME(3,0,0)</f>
        <v>1.298611111111111</v>
      </c>
    </row>
    <row r="62" spans="1:4" s="1" customFormat="1" ht="12" thickBot="1">
      <c r="A62" s="63"/>
      <c r="B62" s="63"/>
      <c r="C62" s="11">
        <f>C61+TIME(0,10,0)</f>
        <v>1.2118055555555556</v>
      </c>
      <c r="D62" s="11">
        <f>D61+TIME(0,10,0)</f>
        <v>1.3055555555555554</v>
      </c>
    </row>
    <row r="63" spans="1:4" s="1" customFormat="1" ht="11.25">
      <c r="A63" s="66" t="s">
        <v>33</v>
      </c>
      <c r="B63" s="62" t="s">
        <v>11</v>
      </c>
      <c r="C63" s="23">
        <f>C62+TIME(0,70,0)</f>
        <v>1.2604166666666667</v>
      </c>
      <c r="D63" s="23">
        <f>D62+TIME(0,70,0)</f>
        <v>1.3541666666666665</v>
      </c>
    </row>
    <row r="64" spans="1:4" s="1" customFormat="1" ht="12" thickBot="1">
      <c r="A64" s="67"/>
      <c r="B64" s="63"/>
      <c r="C64" s="11">
        <f>C63+TIME(0,5,0)</f>
        <v>1.263888888888889</v>
      </c>
      <c r="D64" s="11">
        <f>D63+TIME(0,5,0)</f>
        <v>1.3576388888888888</v>
      </c>
    </row>
    <row r="65" spans="1:4" s="1" customFormat="1" ht="11.25">
      <c r="A65" s="8"/>
      <c r="B65" s="8"/>
      <c r="C65" s="28"/>
      <c r="D65" s="28"/>
    </row>
    <row r="66" spans="1:4" ht="12.75">
      <c r="A66" s="68" t="s">
        <v>12</v>
      </c>
      <c r="B66" s="68"/>
      <c r="C66" s="68"/>
      <c r="D66" s="53">
        <v>39971</v>
      </c>
    </row>
    <row r="67" spans="1:5" ht="24.75" customHeight="1">
      <c r="A67" s="55" t="s">
        <v>69</v>
      </c>
      <c r="B67" s="55"/>
      <c r="C67" s="55"/>
      <c r="D67" s="55"/>
      <c r="E67" s="18"/>
    </row>
    <row r="68" spans="1:5" ht="12.75">
      <c r="A68" s="56"/>
      <c r="B68" s="56"/>
      <c r="C68" s="56"/>
      <c r="D68" s="56"/>
      <c r="E68" s="19"/>
    </row>
    <row r="69" spans="1:4" ht="50.25" customHeight="1">
      <c r="A69" s="69" t="s">
        <v>70</v>
      </c>
      <c r="B69" s="69"/>
      <c r="C69" s="69"/>
      <c r="D69" s="69"/>
    </row>
  </sheetData>
  <sheetProtection/>
  <mergeCells count="66">
    <mergeCell ref="B21:B22"/>
    <mergeCell ref="A43:A44"/>
    <mergeCell ref="A69:D69"/>
    <mergeCell ref="A29:A30"/>
    <mergeCell ref="A38:B38"/>
    <mergeCell ref="A55:A56"/>
    <mergeCell ref="A57:A58"/>
    <mergeCell ref="B17:B18"/>
    <mergeCell ref="B19:B20"/>
    <mergeCell ref="B23:B24"/>
    <mergeCell ref="A67:D67"/>
    <mergeCell ref="A68:D68"/>
    <mergeCell ref="A33:D33"/>
    <mergeCell ref="A34:B34"/>
    <mergeCell ref="A35:B35"/>
    <mergeCell ref="A36:B36"/>
    <mergeCell ref="A39:B39"/>
    <mergeCell ref="B13:B14"/>
    <mergeCell ref="A6:B6"/>
    <mergeCell ref="A7:B7"/>
    <mergeCell ref="B47:B48"/>
    <mergeCell ref="B49:B50"/>
    <mergeCell ref="B15:B16"/>
    <mergeCell ref="B41:B42"/>
    <mergeCell ref="B45:B46"/>
    <mergeCell ref="B43:B44"/>
    <mergeCell ref="A49:A50"/>
    <mergeCell ref="A1:D1"/>
    <mergeCell ref="A2:B2"/>
    <mergeCell ref="A3:B3"/>
    <mergeCell ref="A4:B4"/>
    <mergeCell ref="B9:B10"/>
    <mergeCell ref="B11:B12"/>
    <mergeCell ref="A5:B5"/>
    <mergeCell ref="A9:A10"/>
    <mergeCell ref="A11:A12"/>
    <mergeCell ref="A13:A14"/>
    <mergeCell ref="A15:A16"/>
    <mergeCell ref="A45:A46"/>
    <mergeCell ref="A47:A48"/>
    <mergeCell ref="A17:A18"/>
    <mergeCell ref="A19:A20"/>
    <mergeCell ref="A23:A24"/>
    <mergeCell ref="A25:A26"/>
    <mergeCell ref="A27:A28"/>
    <mergeCell ref="A21:A22"/>
    <mergeCell ref="A59:A60"/>
    <mergeCell ref="B25:B26"/>
    <mergeCell ref="B27:B28"/>
    <mergeCell ref="B29:B30"/>
    <mergeCell ref="B31:B32"/>
    <mergeCell ref="A41:A42"/>
    <mergeCell ref="A31:A32"/>
    <mergeCell ref="A37:B37"/>
    <mergeCell ref="A51:A52"/>
    <mergeCell ref="B51:B52"/>
    <mergeCell ref="A66:C66"/>
    <mergeCell ref="A61:A62"/>
    <mergeCell ref="A63:A64"/>
    <mergeCell ref="B53:B54"/>
    <mergeCell ref="B55:B56"/>
    <mergeCell ref="B57:B58"/>
    <mergeCell ref="B59:B60"/>
    <mergeCell ref="B61:B62"/>
    <mergeCell ref="B63:B64"/>
    <mergeCell ref="A53:A54"/>
  </mergeCells>
  <hyperlinks>
    <hyperlink ref="A67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1">
      <selection activeCell="C47" sqref="C47"/>
    </sheetView>
  </sheetViews>
  <sheetFormatPr defaultColWidth="12.00390625" defaultRowHeight="12.75"/>
  <cols>
    <col min="1" max="1" width="16.00390625" style="2" bestFit="1" customWidth="1"/>
    <col min="2" max="2" width="13.75390625" style="2" bestFit="1" customWidth="1"/>
    <col min="3" max="3" width="23.375" style="12" customWidth="1"/>
    <col min="4" max="4" width="8.75390625" style="2" bestFit="1" customWidth="1"/>
    <col min="5" max="5" width="4.875" style="2" bestFit="1" customWidth="1"/>
    <col min="6" max="6" width="5.125" style="2" bestFit="1" customWidth="1"/>
    <col min="7" max="7" width="4.875" style="2" bestFit="1" customWidth="1"/>
    <col min="8" max="8" width="5.125" style="2" bestFit="1" customWidth="1"/>
    <col min="9" max="16384" width="12.00390625" style="2" customWidth="1"/>
  </cols>
  <sheetData>
    <row r="1" spans="1:6" s="6" customFormat="1" ht="13.5" thickBot="1">
      <c r="A1" s="57" t="s">
        <v>53</v>
      </c>
      <c r="B1" s="58"/>
      <c r="C1" s="59"/>
      <c r="D1" s="5"/>
      <c r="E1" s="5"/>
      <c r="F1" s="5"/>
    </row>
    <row r="2" spans="1:3" s="4" customFormat="1" ht="13.5" thickBot="1">
      <c r="A2" s="60" t="s">
        <v>4</v>
      </c>
      <c r="B2" s="61"/>
      <c r="C2" s="13">
        <v>705</v>
      </c>
    </row>
    <row r="3" spans="1:3" s="3" customFormat="1" ht="12" thickBot="1">
      <c r="A3" s="60" t="s">
        <v>5</v>
      </c>
      <c r="B3" s="61"/>
      <c r="C3" s="14">
        <v>1</v>
      </c>
    </row>
    <row r="4" spans="1:7" s="8" customFormat="1" ht="34.5" thickBot="1">
      <c r="A4" s="60" t="s">
        <v>1</v>
      </c>
      <c r="B4" s="61"/>
      <c r="C4" s="15" t="s">
        <v>47</v>
      </c>
      <c r="D4" s="7"/>
      <c r="E4" s="7"/>
      <c r="F4" s="7"/>
      <c r="G4" s="7"/>
    </row>
    <row r="5" spans="1:3" s="8" customFormat="1" ht="12" thickBot="1">
      <c r="A5" s="60" t="s">
        <v>2</v>
      </c>
      <c r="B5" s="61"/>
      <c r="C5" s="16"/>
    </row>
    <row r="6" spans="1:3" s="3" customFormat="1" ht="12" thickBot="1">
      <c r="A6" s="60" t="s">
        <v>3</v>
      </c>
      <c r="B6" s="61"/>
      <c r="C6" s="17">
        <v>1</v>
      </c>
    </row>
    <row r="7" spans="1:3" s="3" customFormat="1" ht="12" thickBot="1">
      <c r="A7" s="60" t="s">
        <v>6</v>
      </c>
      <c r="B7" s="61"/>
      <c r="C7" s="17" t="s">
        <v>0</v>
      </c>
    </row>
    <row r="8" spans="1:3" s="3" customFormat="1" ht="12" thickBot="1">
      <c r="A8" s="9" t="s">
        <v>7</v>
      </c>
      <c r="B8" s="10" t="s">
        <v>8</v>
      </c>
      <c r="C8" s="17" t="s">
        <v>9</v>
      </c>
    </row>
    <row r="9" spans="1:3" s="1" customFormat="1" ht="11.25">
      <c r="A9" s="62" t="s">
        <v>50</v>
      </c>
      <c r="B9" s="62" t="s">
        <v>52</v>
      </c>
      <c r="C9" s="20">
        <v>0.34722222222222227</v>
      </c>
    </row>
    <row r="10" spans="1:3" s="1" customFormat="1" ht="12" thickBot="1">
      <c r="A10" s="63"/>
      <c r="B10" s="63"/>
      <c r="C10" s="11">
        <f>C9+TIME(0,10,0)</f>
        <v>0.3541666666666667</v>
      </c>
    </row>
    <row r="11" spans="1:3" s="1" customFormat="1" ht="11.25">
      <c r="A11" s="62" t="s">
        <v>51</v>
      </c>
      <c r="B11" s="62" t="s">
        <v>10</v>
      </c>
      <c r="C11" s="23">
        <f>C10+TIME(0,25,0)</f>
        <v>0.3715277777777778</v>
      </c>
    </row>
    <row r="12" spans="1:3" s="1" customFormat="1" ht="12" thickBot="1">
      <c r="A12" s="63"/>
      <c r="B12" s="63"/>
      <c r="C12" s="11">
        <f>C11+TIME(0,10,0)</f>
        <v>0.3784722222222222</v>
      </c>
    </row>
    <row r="13" spans="1:3" s="1" customFormat="1" ht="11.25">
      <c r="A13" s="62" t="s">
        <v>44</v>
      </c>
      <c r="B13" s="62" t="s">
        <v>10</v>
      </c>
      <c r="C13" s="23">
        <f>C12+TIME(0,45,0)</f>
        <v>0.4097222222222222</v>
      </c>
    </row>
    <row r="14" spans="1:3" s="1" customFormat="1" ht="12" thickBot="1">
      <c r="A14" s="63"/>
      <c r="B14" s="63"/>
      <c r="C14" s="11">
        <f>C13+TIME(0,10,0)</f>
        <v>0.41666666666666663</v>
      </c>
    </row>
    <row r="15" spans="1:3" s="1" customFormat="1" ht="11.25">
      <c r="A15" s="62" t="s">
        <v>20</v>
      </c>
      <c r="B15" s="62" t="s">
        <v>11</v>
      </c>
      <c r="C15" s="23">
        <f>C14+TIME(1,20,0)</f>
        <v>0.4722222222222222</v>
      </c>
    </row>
    <row r="16" spans="1:3" s="1" customFormat="1" ht="12" thickBot="1">
      <c r="A16" s="63"/>
      <c r="B16" s="63"/>
      <c r="C16" s="11">
        <f>C15+TIME(0,20,0)</f>
        <v>0.4861111111111111</v>
      </c>
    </row>
    <row r="17" spans="1:3" s="1" customFormat="1" ht="11.25">
      <c r="A17" s="62" t="s">
        <v>48</v>
      </c>
      <c r="B17" s="62" t="s">
        <v>26</v>
      </c>
      <c r="C17" s="23">
        <f>C16+TIME(0,43,0)</f>
        <v>0.5159722222222222</v>
      </c>
    </row>
    <row r="18" spans="1:3" s="1" customFormat="1" ht="12" thickBot="1">
      <c r="A18" s="63"/>
      <c r="B18" s="63"/>
      <c r="C18" s="11">
        <f>C17+TIME(0,2,0)</f>
        <v>0.517361111111111</v>
      </c>
    </row>
    <row r="19" spans="1:3" s="1" customFormat="1" ht="11.25">
      <c r="A19" s="62" t="s">
        <v>21</v>
      </c>
      <c r="B19" s="62" t="s">
        <v>10</v>
      </c>
      <c r="C19" s="23">
        <f>C18+TIME(0,45,0)</f>
        <v>0.548611111111111</v>
      </c>
    </row>
    <row r="20" spans="1:3" s="1" customFormat="1" ht="12" thickBot="1">
      <c r="A20" s="63"/>
      <c r="B20" s="63"/>
      <c r="C20" s="11">
        <f>C19+TIME(0,10,0)</f>
        <v>0.5555555555555555</v>
      </c>
    </row>
    <row r="21" spans="1:3" s="1" customFormat="1" ht="11.25">
      <c r="A21" s="62" t="s">
        <v>22</v>
      </c>
      <c r="B21" s="62" t="s">
        <v>26</v>
      </c>
      <c r="C21" s="23">
        <f>C20+TIME(0,50,0)</f>
        <v>0.5902777777777777</v>
      </c>
    </row>
    <row r="22" spans="1:3" s="1" customFormat="1" ht="12" thickBot="1">
      <c r="A22" s="63"/>
      <c r="B22" s="63"/>
      <c r="C22" s="11">
        <f>C21+TIME(0,5,0)</f>
        <v>0.5937499999999999</v>
      </c>
    </row>
    <row r="23" spans="1:3" s="1" customFormat="1" ht="11.25">
      <c r="A23" s="62" t="s">
        <v>23</v>
      </c>
      <c r="B23" s="62" t="s">
        <v>10</v>
      </c>
      <c r="C23" s="23">
        <f>C22+TIME(1,53,0)</f>
        <v>0.672222222222222</v>
      </c>
    </row>
    <row r="24" spans="1:3" s="1" customFormat="1" ht="12" thickBot="1">
      <c r="A24" s="63"/>
      <c r="B24" s="63"/>
      <c r="C24" s="11">
        <f>C23+TIME(0,10,0)</f>
        <v>0.6791666666666665</v>
      </c>
    </row>
    <row r="25" spans="1:3" s="1" customFormat="1" ht="11.25">
      <c r="A25" s="62" t="s">
        <v>49</v>
      </c>
      <c r="B25" s="62" t="s">
        <v>10</v>
      </c>
      <c r="C25" s="23">
        <f>C24+TIME(0,65,0)</f>
        <v>0.7243055555555553</v>
      </c>
    </row>
    <row r="26" spans="1:3" s="1" customFormat="1" ht="12" thickBot="1">
      <c r="A26" s="63"/>
      <c r="B26" s="63"/>
      <c r="C26" s="11">
        <f>C25+TIME(0,5,0)</f>
        <v>0.7277777777777775</v>
      </c>
    </row>
    <row r="27" spans="1:3" s="1" customFormat="1" ht="11.25">
      <c r="A27" s="62" t="s">
        <v>24</v>
      </c>
      <c r="B27" s="62" t="s">
        <v>11</v>
      </c>
      <c r="C27" s="23">
        <f>C26+TIME(1,16,0)</f>
        <v>0.7805555555555553</v>
      </c>
    </row>
    <row r="28" spans="1:3" s="1" customFormat="1" ht="12" thickBot="1">
      <c r="A28" s="63"/>
      <c r="B28" s="63"/>
      <c r="C28" s="11">
        <f>C27+TIME(0,5,0)</f>
        <v>0.7840277777777775</v>
      </c>
    </row>
    <row r="29" spans="1:6" s="6" customFormat="1" ht="13.5" thickBot="1">
      <c r="A29" s="57" t="s">
        <v>54</v>
      </c>
      <c r="B29" s="58"/>
      <c r="C29" s="59"/>
      <c r="D29" s="5"/>
      <c r="E29" s="5"/>
      <c r="F29" s="5"/>
    </row>
    <row r="30" spans="1:3" s="4" customFormat="1" ht="13.5" thickBot="1">
      <c r="A30" s="60" t="s">
        <v>4</v>
      </c>
      <c r="B30" s="61"/>
      <c r="C30" s="13">
        <v>705</v>
      </c>
    </row>
    <row r="31" spans="1:3" s="3" customFormat="1" ht="12" thickBot="1">
      <c r="A31" s="60" t="s">
        <v>5</v>
      </c>
      <c r="B31" s="61"/>
      <c r="C31" s="14">
        <v>1</v>
      </c>
    </row>
    <row r="32" spans="1:7" s="8" customFormat="1" ht="34.5" thickBot="1">
      <c r="A32" s="60" t="s">
        <v>1</v>
      </c>
      <c r="B32" s="61"/>
      <c r="C32" s="15" t="s">
        <v>47</v>
      </c>
      <c r="D32" s="7"/>
      <c r="E32" s="7"/>
      <c r="F32" s="7"/>
      <c r="G32" s="7"/>
    </row>
    <row r="33" spans="1:3" s="8" customFormat="1" ht="12" thickBot="1">
      <c r="A33" s="60" t="s">
        <v>2</v>
      </c>
      <c r="B33" s="61"/>
      <c r="C33" s="16"/>
    </row>
    <row r="34" spans="1:3" s="3" customFormat="1" ht="12" thickBot="1">
      <c r="A34" s="60" t="s">
        <v>3</v>
      </c>
      <c r="B34" s="61"/>
      <c r="C34" s="17">
        <v>1</v>
      </c>
    </row>
    <row r="35" spans="1:3" s="3" customFormat="1" ht="12" thickBot="1">
      <c r="A35" s="60" t="s">
        <v>6</v>
      </c>
      <c r="B35" s="61"/>
      <c r="C35" s="17" t="s">
        <v>0</v>
      </c>
    </row>
    <row r="36" spans="1:3" s="3" customFormat="1" ht="12" thickBot="1">
      <c r="A36" s="9" t="s">
        <v>7</v>
      </c>
      <c r="B36" s="10" t="s">
        <v>8</v>
      </c>
      <c r="C36" s="17" t="s">
        <v>9</v>
      </c>
    </row>
    <row r="37" spans="1:3" s="1" customFormat="1" ht="11.25">
      <c r="A37" s="62" t="s">
        <v>24</v>
      </c>
      <c r="B37" s="62" t="s">
        <v>11</v>
      </c>
      <c r="C37" s="20">
        <v>0.5</v>
      </c>
    </row>
    <row r="38" spans="1:3" s="1" customFormat="1" ht="12" thickBot="1">
      <c r="A38" s="63"/>
      <c r="B38" s="63"/>
      <c r="C38" s="11">
        <f>C37+TIME(0,10,0)</f>
        <v>0.5069444444444444</v>
      </c>
    </row>
    <row r="39" spans="1:3" s="1" customFormat="1" ht="11.25">
      <c r="A39" s="62" t="s">
        <v>49</v>
      </c>
      <c r="B39" s="62" t="s">
        <v>10</v>
      </c>
      <c r="C39" s="23">
        <f>C38+TIME(1,16,0)</f>
        <v>0.5597222222222222</v>
      </c>
    </row>
    <row r="40" spans="1:3" s="1" customFormat="1" ht="12" thickBot="1">
      <c r="A40" s="63"/>
      <c r="B40" s="63"/>
      <c r="C40" s="11">
        <f>C39+TIME(0,4,0)</f>
        <v>0.5625</v>
      </c>
    </row>
    <row r="41" spans="1:3" s="1" customFormat="1" ht="11.25">
      <c r="A41" s="62" t="s">
        <v>23</v>
      </c>
      <c r="B41" s="62" t="s">
        <v>10</v>
      </c>
      <c r="C41" s="23">
        <f>C40+TIME(0,65,0)</f>
        <v>0.6076388888888888</v>
      </c>
    </row>
    <row r="42" spans="1:3" s="1" customFormat="1" ht="12" thickBot="1">
      <c r="A42" s="63"/>
      <c r="B42" s="63"/>
      <c r="C42" s="11">
        <f>C41+TIME(0,10,0)</f>
        <v>0.6145833333333333</v>
      </c>
    </row>
    <row r="43" spans="1:3" s="1" customFormat="1" ht="11.25">
      <c r="A43" s="62" t="s">
        <v>22</v>
      </c>
      <c r="B43" s="62" t="s">
        <v>26</v>
      </c>
      <c r="C43" s="23">
        <f>C42+TIME(1,35,0)</f>
        <v>0.6805555555555555</v>
      </c>
    </row>
    <row r="44" spans="1:3" s="1" customFormat="1" ht="12" thickBot="1">
      <c r="A44" s="63"/>
      <c r="B44" s="63"/>
      <c r="C44" s="11">
        <f>C43+TIME(0,10,0)</f>
        <v>0.6874999999999999</v>
      </c>
    </row>
    <row r="45" spans="1:3" s="1" customFormat="1" ht="11.25">
      <c r="A45" s="62" t="s">
        <v>21</v>
      </c>
      <c r="B45" s="62" t="s">
        <v>10</v>
      </c>
      <c r="C45" s="23">
        <f>C44+TIME(0,50,0)</f>
        <v>0.7222222222222221</v>
      </c>
    </row>
    <row r="46" spans="1:3" s="1" customFormat="1" ht="12" thickBot="1">
      <c r="A46" s="63"/>
      <c r="B46" s="63"/>
      <c r="C46" s="11">
        <f>C45+TIME(0,10,0)</f>
        <v>0.7291666666666665</v>
      </c>
    </row>
    <row r="47" spans="1:3" s="1" customFormat="1" ht="11.25">
      <c r="A47" s="62" t="s">
        <v>48</v>
      </c>
      <c r="B47" s="62" t="s">
        <v>26</v>
      </c>
      <c r="C47" s="23">
        <f>C46+TIME(0,45,0)</f>
        <v>0.7604166666666665</v>
      </c>
    </row>
    <row r="48" spans="1:3" s="1" customFormat="1" ht="12" thickBot="1">
      <c r="A48" s="63"/>
      <c r="B48" s="63"/>
      <c r="C48" s="11">
        <f>C47+TIME(0,2,0)</f>
        <v>0.7618055555555554</v>
      </c>
    </row>
    <row r="49" spans="1:3" s="1" customFormat="1" ht="11.25">
      <c r="A49" s="62" t="s">
        <v>20</v>
      </c>
      <c r="B49" s="62" t="s">
        <v>11</v>
      </c>
      <c r="C49" s="23">
        <f>C48+TIME(0,43,0)</f>
        <v>0.7916666666666665</v>
      </c>
    </row>
    <row r="50" spans="1:3" s="1" customFormat="1" ht="12" thickBot="1">
      <c r="A50" s="63"/>
      <c r="B50" s="63"/>
      <c r="C50" s="11">
        <f>C49+TIME(0,10,0)</f>
        <v>0.7986111111111109</v>
      </c>
    </row>
    <row r="51" spans="1:3" s="1" customFormat="1" ht="11.25">
      <c r="A51" s="62" t="s">
        <v>44</v>
      </c>
      <c r="B51" s="62" t="s">
        <v>10</v>
      </c>
      <c r="C51" s="23">
        <f>C50+TIME(1,20,0)</f>
        <v>0.8541666666666665</v>
      </c>
    </row>
    <row r="52" spans="1:3" s="1" customFormat="1" ht="12" thickBot="1">
      <c r="A52" s="63"/>
      <c r="B52" s="63"/>
      <c r="C52" s="11">
        <f>C51+TIME(0,5,0)</f>
        <v>0.8576388888888887</v>
      </c>
    </row>
    <row r="53" spans="1:3" s="1" customFormat="1" ht="11.25">
      <c r="A53" s="62" t="s">
        <v>51</v>
      </c>
      <c r="B53" s="62" t="s">
        <v>10</v>
      </c>
      <c r="C53" s="23">
        <f>C52+TIME(0,45,0)</f>
        <v>0.8888888888888887</v>
      </c>
    </row>
    <row r="54" spans="1:3" s="1" customFormat="1" ht="12" thickBot="1">
      <c r="A54" s="63"/>
      <c r="B54" s="63"/>
      <c r="C54" s="11">
        <f>C53+TIME(0,10,0)</f>
        <v>0.8958333333333331</v>
      </c>
    </row>
    <row r="55" spans="1:3" s="1" customFormat="1" ht="11.25">
      <c r="A55" s="62" t="s">
        <v>50</v>
      </c>
      <c r="B55" s="62" t="s">
        <v>52</v>
      </c>
      <c r="C55" s="23">
        <f>C54+TIME(0,25,0)</f>
        <v>0.9131944444444443</v>
      </c>
    </row>
    <row r="56" spans="1:3" s="1" customFormat="1" ht="12" thickBot="1">
      <c r="A56" s="63"/>
      <c r="B56" s="63"/>
      <c r="C56" s="11">
        <f>C55+TIME(0,10,0)</f>
        <v>0.9201388888888887</v>
      </c>
    </row>
    <row r="57" spans="1:3" s="1" customFormat="1" ht="11.25">
      <c r="A57" s="8"/>
      <c r="B57" s="8"/>
      <c r="C57" s="28"/>
    </row>
    <row r="58" spans="1:4" ht="12.75">
      <c r="A58" s="68" t="s">
        <v>12</v>
      </c>
      <c r="B58" s="68"/>
      <c r="C58" s="68"/>
      <c r="D58" s="27">
        <v>39971</v>
      </c>
    </row>
    <row r="59" spans="1:5" ht="24" customHeight="1">
      <c r="A59" s="55" t="s">
        <v>69</v>
      </c>
      <c r="B59" s="55"/>
      <c r="C59" s="55"/>
      <c r="D59" s="55"/>
      <c r="E59" s="18"/>
    </row>
    <row r="60" spans="1:4" ht="12.75">
      <c r="A60" s="56"/>
      <c r="B60" s="56"/>
      <c r="C60" s="56"/>
      <c r="D60" s="19"/>
    </row>
  </sheetData>
  <sheetProtection/>
  <mergeCells count="57">
    <mergeCell ref="A51:A52"/>
    <mergeCell ref="B51:B52"/>
    <mergeCell ref="A60:C60"/>
    <mergeCell ref="A9:A10"/>
    <mergeCell ref="B9:B10"/>
    <mergeCell ref="A11:A12"/>
    <mergeCell ref="B11:B12"/>
    <mergeCell ref="A55:A56"/>
    <mergeCell ref="A43:A44"/>
    <mergeCell ref="B43:B44"/>
    <mergeCell ref="A45:A46"/>
    <mergeCell ref="B45:B46"/>
    <mergeCell ref="A47:A48"/>
    <mergeCell ref="B55:B56"/>
    <mergeCell ref="A49:A50"/>
    <mergeCell ref="B49:B50"/>
    <mergeCell ref="A53:A54"/>
    <mergeCell ref="B53:B54"/>
    <mergeCell ref="A33:B33"/>
    <mergeCell ref="A34:B34"/>
    <mergeCell ref="A35:B35"/>
    <mergeCell ref="A37:A38"/>
    <mergeCell ref="B37:B38"/>
    <mergeCell ref="B47:B48"/>
    <mergeCell ref="A39:A40"/>
    <mergeCell ref="B39:B40"/>
    <mergeCell ref="A41:A42"/>
    <mergeCell ref="B41:B42"/>
    <mergeCell ref="A27:A28"/>
    <mergeCell ref="B27:B28"/>
    <mergeCell ref="A29:C29"/>
    <mergeCell ref="A30:B30"/>
    <mergeCell ref="A31:B31"/>
    <mergeCell ref="A32:B32"/>
    <mergeCell ref="A21:A22"/>
    <mergeCell ref="B21:B22"/>
    <mergeCell ref="A23:A24"/>
    <mergeCell ref="B23:B24"/>
    <mergeCell ref="A25:A26"/>
    <mergeCell ref="B25:B26"/>
    <mergeCell ref="B13:B14"/>
    <mergeCell ref="A15:A16"/>
    <mergeCell ref="B15:B16"/>
    <mergeCell ref="A17:A18"/>
    <mergeCell ref="B17:B18"/>
    <mergeCell ref="A19:A20"/>
    <mergeCell ref="B19:B20"/>
    <mergeCell ref="A59:D59"/>
    <mergeCell ref="A58:C58"/>
    <mergeCell ref="A1:C1"/>
    <mergeCell ref="A2:B2"/>
    <mergeCell ref="A3:B3"/>
    <mergeCell ref="A4:B4"/>
    <mergeCell ref="A5:B5"/>
    <mergeCell ref="A6:B6"/>
    <mergeCell ref="A7:B7"/>
    <mergeCell ref="A13:A14"/>
  </mergeCells>
  <hyperlinks>
    <hyperlink ref="A59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4">
      <selection activeCell="A59" sqref="A59:D59"/>
    </sheetView>
  </sheetViews>
  <sheetFormatPr defaultColWidth="12.00390625" defaultRowHeight="12.75"/>
  <cols>
    <col min="1" max="1" width="16.00390625" style="2" bestFit="1" customWidth="1"/>
    <col min="2" max="2" width="13.75390625" style="2" bestFit="1" customWidth="1"/>
    <col min="3" max="4" width="25.00390625" style="12" customWidth="1"/>
    <col min="5" max="5" width="5.00390625" style="2" bestFit="1" customWidth="1"/>
    <col min="6" max="6" width="4.875" style="2" bestFit="1" customWidth="1"/>
    <col min="7" max="7" width="5.125" style="2" bestFit="1" customWidth="1"/>
    <col min="8" max="8" width="4.875" style="2" bestFit="1" customWidth="1"/>
    <col min="9" max="9" width="5.125" style="2" bestFit="1" customWidth="1"/>
    <col min="10" max="16384" width="12.00390625" style="2" customWidth="1"/>
  </cols>
  <sheetData>
    <row r="1" spans="1:7" s="6" customFormat="1" ht="13.5" thickBot="1">
      <c r="A1" s="57" t="s">
        <v>42</v>
      </c>
      <c r="B1" s="58"/>
      <c r="C1" s="58"/>
      <c r="D1" s="59"/>
      <c r="E1" s="5"/>
      <c r="F1" s="5"/>
      <c r="G1" s="5"/>
    </row>
    <row r="2" spans="1:4" s="4" customFormat="1" ht="13.5" thickBot="1">
      <c r="A2" s="71" t="s">
        <v>4</v>
      </c>
      <c r="B2" s="72"/>
      <c r="C2" s="13">
        <v>707</v>
      </c>
      <c r="D2" s="13">
        <v>707</v>
      </c>
    </row>
    <row r="3" spans="1:4" s="3" customFormat="1" ht="12" thickBot="1">
      <c r="A3" s="60" t="s">
        <v>5</v>
      </c>
      <c r="B3" s="61"/>
      <c r="C3" s="14">
        <v>1</v>
      </c>
      <c r="D3" s="14">
        <v>1</v>
      </c>
    </row>
    <row r="4" spans="1:8" s="8" customFormat="1" ht="13.5" thickBot="1">
      <c r="A4" s="60" t="s">
        <v>1</v>
      </c>
      <c r="B4" s="61"/>
      <c r="C4" s="15" t="s">
        <v>66</v>
      </c>
      <c r="D4" s="15" t="s">
        <v>67</v>
      </c>
      <c r="E4" s="7"/>
      <c r="F4" s="7"/>
      <c r="G4" s="7"/>
      <c r="H4" s="7"/>
    </row>
    <row r="5" spans="1:4" s="8" customFormat="1" ht="12" thickBot="1">
      <c r="A5" s="60" t="s">
        <v>2</v>
      </c>
      <c r="B5" s="61"/>
      <c r="C5" s="16">
        <v>38749</v>
      </c>
      <c r="D5" s="16">
        <v>38749</v>
      </c>
    </row>
    <row r="6" spans="1:4" s="3" customFormat="1" ht="12" thickBot="1">
      <c r="A6" s="60" t="s">
        <v>3</v>
      </c>
      <c r="B6" s="61"/>
      <c r="C6" s="17">
        <v>1</v>
      </c>
      <c r="D6" s="17">
        <v>1</v>
      </c>
    </row>
    <row r="7" spans="1:4" s="3" customFormat="1" ht="12" thickBot="1">
      <c r="A7" s="60" t="s">
        <v>6</v>
      </c>
      <c r="B7" s="61"/>
      <c r="C7" s="17" t="s">
        <v>68</v>
      </c>
      <c r="D7" s="17" t="s">
        <v>68</v>
      </c>
    </row>
    <row r="8" spans="1:4" s="3" customFormat="1" ht="12" thickBot="1">
      <c r="A8" s="9" t="s">
        <v>7</v>
      </c>
      <c r="B8" s="10" t="s">
        <v>8</v>
      </c>
      <c r="C8" s="17" t="s">
        <v>9</v>
      </c>
      <c r="D8" s="17" t="s">
        <v>9</v>
      </c>
    </row>
    <row r="9" spans="1:4" s="1" customFormat="1" ht="11.25">
      <c r="A9" s="66" t="s">
        <v>41</v>
      </c>
      <c r="B9" s="62" t="s">
        <v>10</v>
      </c>
      <c r="C9" s="32">
        <v>0.2847222222222222</v>
      </c>
      <c r="D9" s="32">
        <v>0.2847222222222222</v>
      </c>
    </row>
    <row r="10" spans="1:4" s="1" customFormat="1" ht="12" thickBot="1">
      <c r="A10" s="67"/>
      <c r="B10" s="63"/>
      <c r="C10" s="33">
        <f>C9+TIME(0,10,0)</f>
        <v>0.29166666666666663</v>
      </c>
      <c r="D10" s="33">
        <f>D9+TIME(0,10,0)</f>
        <v>0.29166666666666663</v>
      </c>
    </row>
    <row r="11" spans="1:4" s="1" customFormat="1" ht="11.25">
      <c r="A11" s="62" t="s">
        <v>36</v>
      </c>
      <c r="B11" s="62" t="s">
        <v>10</v>
      </c>
      <c r="C11" s="21">
        <f>C10+TIME(0,58,0)</f>
        <v>0.33194444444444443</v>
      </c>
      <c r="D11" s="48"/>
    </row>
    <row r="12" spans="1:4" s="1" customFormat="1" ht="12" thickBot="1">
      <c r="A12" s="63"/>
      <c r="B12" s="63"/>
      <c r="C12" s="33">
        <f>C11+TIME(0,10,0)</f>
        <v>0.33888888888888885</v>
      </c>
      <c r="D12" s="31"/>
    </row>
    <row r="13" spans="1:4" s="1" customFormat="1" ht="11.25">
      <c r="A13" s="62" t="s">
        <v>18</v>
      </c>
      <c r="B13" s="62" t="s">
        <v>10</v>
      </c>
      <c r="C13" s="21">
        <f>C12+TIME(2,16,0)</f>
        <v>0.4333333333333333</v>
      </c>
      <c r="D13" s="21">
        <f>D10+TIME(3,18,0)</f>
        <v>0.4291666666666666</v>
      </c>
    </row>
    <row r="14" spans="1:5" s="1" customFormat="1" ht="12" thickBot="1">
      <c r="A14" s="63"/>
      <c r="B14" s="63"/>
      <c r="C14" s="33">
        <f>C13+TIME(0,24,0)</f>
        <v>0.44999999999999996</v>
      </c>
      <c r="D14" s="33">
        <f>D13+TIME(0,30,0)</f>
        <v>0.4499999999999999</v>
      </c>
      <c r="E14" s="34"/>
    </row>
    <row r="15" spans="1:4" s="1" customFormat="1" ht="11.25">
      <c r="A15" s="62" t="s">
        <v>19</v>
      </c>
      <c r="B15" s="62" t="s">
        <v>10</v>
      </c>
      <c r="C15" s="21">
        <f>C14+TIME(0,20,0)</f>
        <v>0.46388888888888885</v>
      </c>
      <c r="D15" s="21">
        <f>D14+TIME(0,20,0)</f>
        <v>0.4638888888888888</v>
      </c>
    </row>
    <row r="16" spans="1:5" s="1" customFormat="1" ht="12" thickBot="1">
      <c r="A16" s="63"/>
      <c r="B16" s="63"/>
      <c r="C16" s="33">
        <f>C15+TIME(0,5,0)</f>
        <v>0.46736111111111106</v>
      </c>
      <c r="D16" s="33">
        <f>D15+TIME(0,5,0)</f>
        <v>0.467361111111111</v>
      </c>
      <c r="E16" s="34"/>
    </row>
    <row r="17" spans="1:4" s="1" customFormat="1" ht="11.25">
      <c r="A17" s="62" t="s">
        <v>39</v>
      </c>
      <c r="B17" s="62" t="s">
        <v>40</v>
      </c>
      <c r="C17" s="21">
        <f>C16+TIME(0,46,0)</f>
        <v>0.4993055555555555</v>
      </c>
      <c r="D17" s="21">
        <f>D16+TIME(0,46,0)</f>
        <v>0.49930555555555545</v>
      </c>
    </row>
    <row r="18" spans="1:5" s="1" customFormat="1" ht="12" thickBot="1">
      <c r="A18" s="63"/>
      <c r="B18" s="63"/>
      <c r="C18" s="33">
        <f>C17+TIME(0,1,0)</f>
        <v>0.49999999999999994</v>
      </c>
      <c r="D18" s="33">
        <f>D17+TIME(0,1,0)</f>
        <v>0.4999999999999999</v>
      </c>
      <c r="E18" s="34"/>
    </row>
    <row r="19" spans="1:4" s="1" customFormat="1" ht="11.25">
      <c r="A19" s="62" t="s">
        <v>20</v>
      </c>
      <c r="B19" s="62" t="s">
        <v>11</v>
      </c>
      <c r="C19" s="21">
        <f>C18+TIME(0,68,0)</f>
        <v>0.5472222222222222</v>
      </c>
      <c r="D19" s="21">
        <f>D18+TIME(0,68,0)</f>
        <v>0.547222222222222</v>
      </c>
    </row>
    <row r="20" spans="1:5" s="1" customFormat="1" ht="12" thickBot="1">
      <c r="A20" s="63"/>
      <c r="B20" s="63"/>
      <c r="C20" s="33">
        <f>C19+TIME(0,10,0)</f>
        <v>0.5541666666666666</v>
      </c>
      <c r="D20" s="33">
        <f>D19+TIME(0,10,0)</f>
        <v>0.5541666666666665</v>
      </c>
      <c r="E20" s="34"/>
    </row>
    <row r="21" spans="1:4" s="1" customFormat="1" ht="11.25">
      <c r="A21" s="62" t="s">
        <v>21</v>
      </c>
      <c r="B21" s="62" t="s">
        <v>10</v>
      </c>
      <c r="C21" s="21">
        <f>C20+TIME(1,19,0)</f>
        <v>0.6090277777777777</v>
      </c>
      <c r="D21" s="21">
        <f>D20+TIME(1,19,0)</f>
        <v>0.6090277777777776</v>
      </c>
    </row>
    <row r="22" spans="1:5" s="1" customFormat="1" ht="12" thickBot="1">
      <c r="A22" s="63"/>
      <c r="B22" s="63"/>
      <c r="C22" s="33">
        <f>C21+TIME(0,33,0)</f>
        <v>0.6319444444444444</v>
      </c>
      <c r="D22" s="33">
        <f>D21+TIME(0,33,0)</f>
        <v>0.6319444444444443</v>
      </c>
      <c r="E22" s="34"/>
    </row>
    <row r="23" spans="1:4" s="1" customFormat="1" ht="11.25">
      <c r="A23" s="62" t="s">
        <v>22</v>
      </c>
      <c r="B23" s="62" t="s">
        <v>26</v>
      </c>
      <c r="C23" s="21">
        <f>C22+TIME(0,50,0)</f>
        <v>0.6666666666666666</v>
      </c>
      <c r="D23" s="21">
        <f>D22+TIME(0,50,0)</f>
        <v>0.6666666666666665</v>
      </c>
    </row>
    <row r="24" spans="1:4" s="1" customFormat="1" ht="12" thickBot="1">
      <c r="A24" s="63"/>
      <c r="B24" s="63"/>
      <c r="C24" s="33">
        <f>C23+TIME(0,5,0)</f>
        <v>0.6701388888888888</v>
      </c>
      <c r="D24" s="33">
        <f>D23+TIME(0,5,0)</f>
        <v>0.6701388888888887</v>
      </c>
    </row>
    <row r="25" spans="1:4" s="1" customFormat="1" ht="11.25">
      <c r="A25" s="62" t="s">
        <v>23</v>
      </c>
      <c r="B25" s="62" t="s">
        <v>10</v>
      </c>
      <c r="C25" s="21">
        <f>C24+TIME(0,95,0)</f>
        <v>0.736111111111111</v>
      </c>
      <c r="D25" s="21">
        <f>D24+TIME(0,95,0)</f>
        <v>0.7361111111111109</v>
      </c>
    </row>
    <row r="26" spans="1:5" s="1" customFormat="1" ht="12" thickBot="1">
      <c r="A26" s="63"/>
      <c r="B26" s="63"/>
      <c r="C26" s="33">
        <f>C25+TIME(0,10,0)</f>
        <v>0.7430555555555555</v>
      </c>
      <c r="D26" s="33">
        <f>D25+TIME(0,10,0)</f>
        <v>0.7430555555555554</v>
      </c>
      <c r="E26" s="34"/>
    </row>
    <row r="27" spans="1:4" s="1" customFormat="1" ht="11.25">
      <c r="A27" s="62" t="s">
        <v>24</v>
      </c>
      <c r="B27" s="62" t="s">
        <v>11</v>
      </c>
      <c r="C27" s="21">
        <f>C26+TIME(2,20,0)</f>
        <v>0.8402777777777777</v>
      </c>
      <c r="D27" s="21">
        <f>D26+TIME(2,20,0)</f>
        <v>0.8402777777777776</v>
      </c>
    </row>
    <row r="28" spans="1:4" s="1" customFormat="1" ht="12" thickBot="1">
      <c r="A28" s="63"/>
      <c r="B28" s="63"/>
      <c r="C28" s="33">
        <f>C27+TIME(0,5,0)</f>
        <v>0.8437499999999999</v>
      </c>
      <c r="D28" s="33">
        <f>D27+TIME(0,5,0)</f>
        <v>0.8437499999999998</v>
      </c>
    </row>
    <row r="29" spans="1:7" s="6" customFormat="1" ht="13.5" thickBot="1">
      <c r="A29" s="57" t="s">
        <v>43</v>
      </c>
      <c r="B29" s="58"/>
      <c r="C29" s="58"/>
      <c r="D29" s="59"/>
      <c r="E29" s="5"/>
      <c r="F29" s="5"/>
      <c r="G29" s="5"/>
    </row>
    <row r="30" spans="1:4" s="4" customFormat="1" ht="13.5" thickBot="1">
      <c r="A30" s="71" t="s">
        <v>4</v>
      </c>
      <c r="B30" s="72"/>
      <c r="C30" s="13">
        <v>707</v>
      </c>
      <c r="D30" s="13">
        <v>707</v>
      </c>
    </row>
    <row r="31" spans="1:4" s="3" customFormat="1" ht="12" thickBot="1">
      <c r="A31" s="60" t="s">
        <v>5</v>
      </c>
      <c r="B31" s="61"/>
      <c r="C31" s="14">
        <v>1</v>
      </c>
      <c r="D31" s="14">
        <v>1</v>
      </c>
    </row>
    <row r="32" spans="1:8" s="8" customFormat="1" ht="13.5" thickBot="1">
      <c r="A32" s="60" t="s">
        <v>1</v>
      </c>
      <c r="B32" s="61"/>
      <c r="C32" s="15" t="s">
        <v>66</v>
      </c>
      <c r="D32" s="15" t="s">
        <v>67</v>
      </c>
      <c r="E32" s="7"/>
      <c r="F32" s="7"/>
      <c r="G32" s="7"/>
      <c r="H32" s="7"/>
    </row>
    <row r="33" spans="1:4" s="8" customFormat="1" ht="12" thickBot="1">
      <c r="A33" s="60" t="s">
        <v>2</v>
      </c>
      <c r="B33" s="61"/>
      <c r="C33" s="16">
        <v>38749</v>
      </c>
      <c r="D33" s="16">
        <v>38749</v>
      </c>
    </row>
    <row r="34" spans="1:4" s="3" customFormat="1" ht="12" thickBot="1">
      <c r="A34" s="60" t="s">
        <v>3</v>
      </c>
      <c r="B34" s="61"/>
      <c r="C34" s="17">
        <v>1</v>
      </c>
      <c r="D34" s="17">
        <v>1</v>
      </c>
    </row>
    <row r="35" spans="1:4" s="3" customFormat="1" ht="12" thickBot="1">
      <c r="A35" s="60" t="s">
        <v>6</v>
      </c>
      <c r="B35" s="61"/>
      <c r="C35" s="17" t="s">
        <v>68</v>
      </c>
      <c r="D35" s="17" t="s">
        <v>68</v>
      </c>
    </row>
    <row r="36" spans="1:4" s="3" customFormat="1" ht="12" thickBot="1">
      <c r="A36" s="9" t="s">
        <v>7</v>
      </c>
      <c r="B36" s="10" t="s">
        <v>8</v>
      </c>
      <c r="C36" s="17" t="s">
        <v>9</v>
      </c>
      <c r="D36" s="17" t="s">
        <v>9</v>
      </c>
    </row>
    <row r="37" spans="1:4" s="1" customFormat="1" ht="11.25">
      <c r="A37" s="62" t="s">
        <v>24</v>
      </c>
      <c r="B37" s="62" t="s">
        <v>11</v>
      </c>
      <c r="C37" s="32">
        <v>0.40972222222222227</v>
      </c>
      <c r="D37" s="32">
        <v>0.40972222222222227</v>
      </c>
    </row>
    <row r="38" spans="1:4" s="1" customFormat="1" ht="12" thickBot="1">
      <c r="A38" s="63"/>
      <c r="B38" s="63"/>
      <c r="C38" s="33">
        <f>C37+TIME(0,10,0)</f>
        <v>0.4166666666666667</v>
      </c>
      <c r="D38" s="33">
        <f>D37+TIME(0,10,0)</f>
        <v>0.4166666666666667</v>
      </c>
    </row>
    <row r="39" spans="1:4" s="1" customFormat="1" ht="11.25">
      <c r="A39" s="62" t="s">
        <v>23</v>
      </c>
      <c r="B39" s="62" t="s">
        <v>10</v>
      </c>
      <c r="C39" s="21">
        <f>C38+TIME(2,20,0)</f>
        <v>0.513888888888889</v>
      </c>
      <c r="D39" s="21">
        <f>D38+TIME(2,20,0)</f>
        <v>0.513888888888889</v>
      </c>
    </row>
    <row r="40" spans="1:5" s="1" customFormat="1" ht="12" thickBot="1">
      <c r="A40" s="63"/>
      <c r="B40" s="63"/>
      <c r="C40" s="33">
        <f>C39+TIME(0,10,0)</f>
        <v>0.5208333333333334</v>
      </c>
      <c r="D40" s="33">
        <f>D39+TIME(0,10,0)</f>
        <v>0.5208333333333334</v>
      </c>
      <c r="E40" s="34"/>
    </row>
    <row r="41" spans="1:4" s="1" customFormat="1" ht="11.25">
      <c r="A41" s="62" t="s">
        <v>22</v>
      </c>
      <c r="B41" s="62" t="s">
        <v>26</v>
      </c>
      <c r="C41" s="21">
        <f>C40+TIME(1,35,0)</f>
        <v>0.5868055555555556</v>
      </c>
      <c r="D41" s="21">
        <f>D40+TIME(1,35,0)</f>
        <v>0.5868055555555556</v>
      </c>
    </row>
    <row r="42" spans="1:5" s="1" customFormat="1" ht="12" thickBot="1">
      <c r="A42" s="63"/>
      <c r="B42" s="63"/>
      <c r="C42" s="33">
        <f>C41+TIME(0,5,0)</f>
        <v>0.5902777777777778</v>
      </c>
      <c r="D42" s="33">
        <f>D41+TIME(0,5,0)</f>
        <v>0.5902777777777778</v>
      </c>
      <c r="E42" s="34"/>
    </row>
    <row r="43" spans="1:4" s="1" customFormat="1" ht="11.25">
      <c r="A43" s="62" t="s">
        <v>21</v>
      </c>
      <c r="B43" s="62" t="s">
        <v>10</v>
      </c>
      <c r="C43" s="21">
        <f>C42+TIME(0,50,0)</f>
        <v>0.625</v>
      </c>
      <c r="D43" s="21">
        <f>D42+TIME(0,50,0)</f>
        <v>0.625</v>
      </c>
    </row>
    <row r="44" spans="1:5" s="1" customFormat="1" ht="12" thickBot="1">
      <c r="A44" s="63"/>
      <c r="B44" s="63"/>
      <c r="C44" s="33">
        <f>C43+TIME(0,30,0)</f>
        <v>0.6458333333333334</v>
      </c>
      <c r="D44" s="33">
        <f>D43+TIME(0,30,0)</f>
        <v>0.6458333333333334</v>
      </c>
      <c r="E44" s="34"/>
    </row>
    <row r="45" spans="1:4" s="1" customFormat="1" ht="11.25">
      <c r="A45" s="62" t="s">
        <v>20</v>
      </c>
      <c r="B45" s="62" t="s">
        <v>11</v>
      </c>
      <c r="C45" s="21">
        <f>C44+TIME(0,79,0)</f>
        <v>0.7006944444444445</v>
      </c>
      <c r="D45" s="21">
        <f>D44+TIME(0,79,0)</f>
        <v>0.7006944444444445</v>
      </c>
    </row>
    <row r="46" spans="1:5" s="1" customFormat="1" ht="12" thickBot="1">
      <c r="A46" s="63"/>
      <c r="B46" s="63"/>
      <c r="C46" s="33">
        <f>C45+TIME(0,10,0)</f>
        <v>0.7076388888888889</v>
      </c>
      <c r="D46" s="33">
        <f>D45+TIME(0,10,0)</f>
        <v>0.7076388888888889</v>
      </c>
      <c r="E46" s="34"/>
    </row>
    <row r="47" spans="1:4" s="1" customFormat="1" ht="11.25">
      <c r="A47" s="62" t="s">
        <v>39</v>
      </c>
      <c r="B47" s="62" t="s">
        <v>40</v>
      </c>
      <c r="C47" s="21">
        <f>C46+TIME(0,68,0)</f>
        <v>0.7548611111111112</v>
      </c>
      <c r="D47" s="21">
        <f>D46+TIME(0,68,0)</f>
        <v>0.7548611111111112</v>
      </c>
    </row>
    <row r="48" spans="1:5" s="1" customFormat="1" ht="12" thickBot="1">
      <c r="A48" s="63"/>
      <c r="B48" s="63"/>
      <c r="C48" s="33">
        <f>C47+TIME(0,7,0)</f>
        <v>0.7597222222222223</v>
      </c>
      <c r="D48" s="33">
        <f>D47+TIME(0,7,0)</f>
        <v>0.7597222222222223</v>
      </c>
      <c r="E48" s="34"/>
    </row>
    <row r="49" spans="1:4" s="1" customFormat="1" ht="11.25">
      <c r="A49" s="62" t="s">
        <v>19</v>
      </c>
      <c r="B49" s="62" t="s">
        <v>10</v>
      </c>
      <c r="C49" s="21">
        <f>C48+TIME(0,46,0)</f>
        <v>0.7916666666666667</v>
      </c>
      <c r="D49" s="21">
        <f>D48+TIME(0,46,0)</f>
        <v>0.7916666666666667</v>
      </c>
    </row>
    <row r="50" spans="1:5" s="1" customFormat="1" ht="12" thickBot="1">
      <c r="A50" s="63"/>
      <c r="B50" s="63"/>
      <c r="C50" s="33">
        <f>C49+TIME(0,5,0)</f>
        <v>0.795138888888889</v>
      </c>
      <c r="D50" s="33">
        <f>D49+TIME(0,5,0)</f>
        <v>0.795138888888889</v>
      </c>
      <c r="E50" s="34"/>
    </row>
    <row r="51" spans="1:4" s="1" customFormat="1" ht="11.25">
      <c r="A51" s="62" t="s">
        <v>18</v>
      </c>
      <c r="B51" s="62" t="s">
        <v>10</v>
      </c>
      <c r="C51" s="21">
        <f>C50+TIME(0,20,0)</f>
        <v>0.8090277777777778</v>
      </c>
      <c r="D51" s="21">
        <f>D50+TIME(0,20,0)</f>
        <v>0.8090277777777778</v>
      </c>
    </row>
    <row r="52" spans="1:5" s="1" customFormat="1" ht="12" thickBot="1">
      <c r="A52" s="63"/>
      <c r="B52" s="63"/>
      <c r="C52" s="33">
        <f>C51+TIME(0,19,0)</f>
        <v>0.8222222222222222</v>
      </c>
      <c r="D52" s="33">
        <f>D51+TIME(0,19,0)</f>
        <v>0.8222222222222222</v>
      </c>
      <c r="E52" s="34"/>
    </row>
    <row r="53" spans="1:4" s="1" customFormat="1" ht="11.25">
      <c r="A53" s="62" t="s">
        <v>36</v>
      </c>
      <c r="B53" s="62" t="s">
        <v>10</v>
      </c>
      <c r="C53" s="21">
        <f>C52+TIME(2,16,0)</f>
        <v>0.9166666666666666</v>
      </c>
      <c r="D53" s="48"/>
    </row>
    <row r="54" spans="1:5" s="1" customFormat="1" ht="12" thickBot="1">
      <c r="A54" s="63"/>
      <c r="B54" s="63"/>
      <c r="C54" s="33">
        <f>C53+TIME(0,10,0)</f>
        <v>0.923611111111111</v>
      </c>
      <c r="D54" s="31"/>
      <c r="E54" s="34"/>
    </row>
    <row r="55" spans="1:4" s="1" customFormat="1" ht="11.25">
      <c r="A55" s="62" t="s">
        <v>41</v>
      </c>
      <c r="B55" s="62" t="s">
        <v>10</v>
      </c>
      <c r="C55" s="21">
        <f>C54+TIME(0,58,0)</f>
        <v>0.9638888888888888</v>
      </c>
      <c r="D55" s="21">
        <f>D52+TIME(3,18,0)</f>
        <v>0.9597222222222221</v>
      </c>
    </row>
    <row r="56" spans="1:4" s="1" customFormat="1" ht="12" thickBot="1">
      <c r="A56" s="63"/>
      <c r="B56" s="63"/>
      <c r="C56" s="33">
        <f>C55+TIME(0,5,0)</f>
        <v>0.967361111111111</v>
      </c>
      <c r="D56" s="33">
        <f>D55+TIME(0,5,0)</f>
        <v>0.9631944444444444</v>
      </c>
    </row>
    <row r="57" spans="1:4" s="1" customFormat="1" ht="11.25">
      <c r="A57" s="8"/>
      <c r="B57" s="8"/>
      <c r="C57" s="28"/>
      <c r="D57" s="28"/>
    </row>
    <row r="58" spans="1:4" ht="12.75">
      <c r="A58" s="68" t="s">
        <v>12</v>
      </c>
      <c r="B58" s="68"/>
      <c r="C58" s="68"/>
      <c r="D58" s="27">
        <v>39971</v>
      </c>
    </row>
    <row r="59" spans="1:5" ht="12.75">
      <c r="A59" s="70" t="s">
        <v>69</v>
      </c>
      <c r="B59" s="70"/>
      <c r="C59" s="70"/>
      <c r="D59" s="70"/>
      <c r="E59" s="18"/>
    </row>
    <row r="60" spans="1:5" ht="12.75">
      <c r="A60" s="19"/>
      <c r="B60" s="19"/>
      <c r="C60" s="19"/>
      <c r="D60" s="30"/>
      <c r="E60" s="19"/>
    </row>
  </sheetData>
  <sheetProtection/>
  <mergeCells count="56">
    <mergeCell ref="A47:A48"/>
    <mergeCell ref="B47:B48"/>
    <mergeCell ref="A17:A18"/>
    <mergeCell ref="B17:B18"/>
    <mergeCell ref="B15:B16"/>
    <mergeCell ref="B19:B20"/>
    <mergeCell ref="A30:B30"/>
    <mergeCell ref="A31:B31"/>
    <mergeCell ref="A32:B32"/>
    <mergeCell ref="A33:B33"/>
    <mergeCell ref="A6:B6"/>
    <mergeCell ref="A7:B7"/>
    <mergeCell ref="B43:B44"/>
    <mergeCell ref="B45:B46"/>
    <mergeCell ref="B11:B12"/>
    <mergeCell ref="B37:B38"/>
    <mergeCell ref="B41:B42"/>
    <mergeCell ref="B39:B40"/>
    <mergeCell ref="A43:A44"/>
    <mergeCell ref="B13:B14"/>
    <mergeCell ref="A2:B2"/>
    <mergeCell ref="A3:B3"/>
    <mergeCell ref="A4:B4"/>
    <mergeCell ref="A5:B5"/>
    <mergeCell ref="A45:A46"/>
    <mergeCell ref="A39:A40"/>
    <mergeCell ref="A9:A10"/>
    <mergeCell ref="A11:A12"/>
    <mergeCell ref="A41:A42"/>
    <mergeCell ref="B9:B10"/>
    <mergeCell ref="A37:A38"/>
    <mergeCell ref="A27:A28"/>
    <mergeCell ref="A13:A14"/>
    <mergeCell ref="A15:A16"/>
    <mergeCell ref="A19:A20"/>
    <mergeCell ref="A21:A22"/>
    <mergeCell ref="A23:A24"/>
    <mergeCell ref="A25:A26"/>
    <mergeCell ref="A34:B34"/>
    <mergeCell ref="A35:B35"/>
    <mergeCell ref="A1:D1"/>
    <mergeCell ref="A29:D29"/>
    <mergeCell ref="A49:A50"/>
    <mergeCell ref="A51:A52"/>
    <mergeCell ref="A53:A54"/>
    <mergeCell ref="A55:A56"/>
    <mergeCell ref="B21:B22"/>
    <mergeCell ref="B23:B24"/>
    <mergeCell ref="B25:B26"/>
    <mergeCell ref="B27:B28"/>
    <mergeCell ref="A58:C58"/>
    <mergeCell ref="A59:D59"/>
    <mergeCell ref="B49:B50"/>
    <mergeCell ref="B51:B52"/>
    <mergeCell ref="B53:B54"/>
    <mergeCell ref="B55:B56"/>
  </mergeCells>
  <hyperlinks>
    <hyperlink ref="A59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</dc:creator>
  <cp:keywords/>
  <dc:description/>
  <cp:lastModifiedBy>User</cp:lastModifiedBy>
  <dcterms:created xsi:type="dcterms:W3CDTF">2004-06-08T11:13:44Z</dcterms:created>
  <dcterms:modified xsi:type="dcterms:W3CDTF">2009-09-26T21:45:52Z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